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15" windowWidth="19200" windowHeight="18285"/>
  </bookViews>
  <sheets>
    <sheet name="Contents and notes" sheetId="1" r:id="rId1"/>
    <sheet name="Akld Boards" sheetId="2" r:id="rId2"/>
    <sheet name="Akld Boards by benefit" sheetId="3" r:id="rId3"/>
    <sheet name="Akld Boards by client type"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Boards'!$A$1:$E$25</definedName>
    <definedName name="_xlnm.Print_Area" localSheetId="2">'Akld Boards by benefit'!$A$1:$L$26</definedName>
    <definedName name="_xlnm.Print_Area" localSheetId="3">'Akld Boards by client type'!$A$1:$Y$137</definedName>
    <definedName name="_xlnm.Print_Area" localSheetId="0">'Contents and notes'!$A$1:$C$25</definedName>
    <definedName name="_xlnm.Print_Area" localSheetId="4">'Timeseries from Sep13'!$A$1:$P$24</definedName>
    <definedName name="Z_8E255C32_4A4F_4E37_81C4_91CE70E0E812_.wvu.PrintArea" localSheetId="3" hidden="1">'Akld Boards by client type'!$A$1:$Y$137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 r="T93" i="4"/>
  <c r="R93" i="4"/>
  <c r="Q93" i="4"/>
  <c r="P93" i="4"/>
  <c r="O93" i="4"/>
  <c r="M93" i="4"/>
  <c r="L93" i="4"/>
  <c r="F93" i="4"/>
  <c r="E93" i="4"/>
  <c r="D93" i="4"/>
  <c r="C93" i="4"/>
  <c r="W37" i="4"/>
  <c r="T37" i="4"/>
  <c r="S37" i="4"/>
  <c r="R37" i="4"/>
  <c r="Q37" i="4"/>
  <c r="P37" i="4"/>
  <c r="O37" i="4"/>
  <c r="N37" i="4"/>
  <c r="M37" i="4"/>
  <c r="L37" i="4"/>
  <c r="K37" i="4"/>
  <c r="J37" i="4"/>
  <c r="H37" i="4"/>
  <c r="F37" i="4"/>
  <c r="E37" i="4"/>
  <c r="D37" i="4"/>
  <c r="C37" i="4"/>
  <c r="O9" i="4"/>
  <c r="N9" i="4"/>
  <c r="M9" i="4"/>
  <c r="L9" i="4"/>
  <c r="K9" i="4"/>
  <c r="J9" i="4"/>
  <c r="I9" i="4"/>
  <c r="H9" i="4"/>
  <c r="G9" i="4"/>
  <c r="F9" i="4"/>
  <c r="E9" i="4"/>
  <c r="D9" i="4"/>
  <c r="C9" i="4"/>
  <c r="K9" i="3"/>
  <c r="G9" i="3"/>
  <c r="C9" i="3"/>
  <c r="C8" i="2"/>
</calcChain>
</file>

<file path=xl/sharedStrings.xml><?xml version="1.0" encoding="utf-8"?>
<sst xmlns="http://schemas.openxmlformats.org/spreadsheetml/2006/main" count="384" uniqueCount="104">
  <si>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</si>
  <si>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</si>
  <si>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</si>
  <si>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</si>
  <si>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</si>
  <si>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</si>
  <si>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</si>
  <si>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</si>
  <si>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</si>
  <si>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</si>
  <si>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</si>
  <si>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</si>
  <si>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</si>
  <si>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</si>
  <si>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The length of time the client has continuously been receiving any main benefit.</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</si>
  <si>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</si>
  <si>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</si>
  <si>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</si>
  <si>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</si>
  <si>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</si>
  <si>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</si>
  <si>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</si>
  <si>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</si>
  <si>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</si>
  <si>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</si>
  <si>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</si>
  <si>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</si>
  <si>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</si>
  <si>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</si>
  <si>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</si>
  <si>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</si>
  <si>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</si>
  <si>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</si>
  <si>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</si>
  <si>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</si>
  <si>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</si>
  <si>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</si>
  <si>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</si>
  <si>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</si>
  <si>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</si>
  <si>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</si>
  <si>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</si>
  <si>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</si>
  <si>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</si>
  <si>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</si>
  <si>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</si>
  <si>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</si>
  <si>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</si>
  <si>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</si>
  <si>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</si>
  <si>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</si>
  <si>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</si>
  <si>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</si>
  <si>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</si>
  <si>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</si>
  <si>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</si>
  <si>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</si>
  <si>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</si>
  <si>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</si>
  <si>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</si>
  <si>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</si>
  <si>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</si>
  <si>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</si>
  <si>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</si>
  <si>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</si>
  <si>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</si>
  <si>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</si>
  <si>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</si>
  <si>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</si>
  <si>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</si>
  <si>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</si>
  <si>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</si>
  <si>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</si>
  <si>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</si>
  <si>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</si>
  <si>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</si>
  <si>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</si>
  <si>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</si>
  <si>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Working-age clients are aged 18-64 years. This definition reflects the minimum age of eligibility for most main benefits and the age of qualification for New Zealand Superannuation.</t>
  </si>
  <si>
    <t>• Total for Sole Parent Support includes unspecified child age.</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</si>
  <si>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</si>
  <si>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</si>
  <si>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</si>
  <si>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</si>
  <si>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</si>
  <si>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</si>
  <si>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</si>
  <si>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</si>
  <si>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</si>
  <si>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</si>
  <si>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</si>
  <si>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</si>
  <si>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</si>
  <si>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</si>
  <si>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by client type, latest quarter</t>
  </si>
  <si>
    <t>Auckland boards, total numbers, since September 2013</t>
  </si>
  <si>
    <t>Auckland Local Government Boards (Auckland Boards)</t>
  </si>
  <si>
    <t>Auckland City is made up of 21 local government boards. Auckland City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</si>
  <si>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</si>
  <si>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Auckland Board</t>
  </si>
  <si>
    <t>Working-age</t>
  </si>
  <si>
    <t>MARCH 2017</t>
  </si>
  <si>
    <t>Mar-17</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</si>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</sst>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88">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5" fillId="33" borderId="2" xfId="0" applyFont="1" applyFill="1" applyBorder="1"/>
    <xf numFmtId="0" fontId="24" fillId="33" borderId="3" xfId="0" applyFont="1" applyFill="1" applyBorder="1"/>
    <xf numFmtId="0" fontId="24" fillId="33" borderId="4" xfId="0" applyFont="1" applyFill="1" applyBorder="1"/>
    <xf numFmtId="0" fontId="24" fillId="33" borderId="5" xfId="0" applyFont="1" applyFill="1" applyBorder="1"/>
    <xf numFmtId="0" fontId="24" fillId="33" borderId="6"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4" fillId="33" borderId="24" xfId="0" applyNumberFormat="1" applyFont="1" applyFill="1" applyBorder="1" applyAlignment="1">
      <alignment horizontal="left" vertical="top"/>
    </xf>
    <xf numFmtId="3" fontId="24" fillId="33" borderId="3" xfId="0" applyNumberFormat="1" applyFont="1" applyFill="1" applyBorder="1"/>
    <xf numFmtId="3" fontId="24" fillId="33" borderId="2" xfId="0" applyNumberFormat="1" applyFont="1" applyFill="1" applyBorder="1" applyAlignment="1">
      <alignment horizontal="right"/>
    </xf>
    <xf numFmtId="3" fontId="24" fillId="33" borderId="1" xfId="0" applyNumberFormat="1" applyFont="1" applyFill="1" applyBorder="1" applyAlignment="1">
      <alignment horizontal="right"/>
    </xf>
    <xf numFmtId="49" fontId="24" fillId="33" borderId="25" xfId="0" applyNumberFormat="1" applyFont="1" applyFill="1" applyBorder="1" applyAlignment="1">
      <alignment horizontal="left" vertical="top"/>
    </xf>
    <xf numFmtId="3" fontId="24" fillId="33" borderId="8" xfId="0" applyNumberFormat="1" applyFont="1" applyFill="1" applyBorder="1"/>
    <xf numFmtId="3" fontId="24" fillId="33" borderId="9" xfId="0" applyNumberFormat="1" applyFont="1" applyFill="1" applyBorder="1" applyAlignment="1">
      <alignment horizontal="right"/>
    </xf>
    <xf numFmtId="49" fontId="25" fillId="33" borderId="26" xfId="0" applyNumberFormat="1" applyFont="1" applyFill="1" applyBorder="1" applyAlignment="1">
      <alignment horizontal="left" vertical="top"/>
    </xf>
    <xf numFmtId="3" fontId="25" fillId="33" borderId="27" xfId="0" applyNumberFormat="1" applyFont="1" applyFill="1" applyBorder="1"/>
    <xf numFmtId="3" fontId="25" fillId="33" borderId="28" xfId="0" applyNumberFormat="1" applyFont="1" applyFill="1" applyBorder="1" applyAlignment="1">
      <alignment horizontal="right"/>
    </xf>
    <xf numFmtId="3" fontId="25" fillId="33" borderId="29" xfId="0" applyNumberFormat="1" applyFont="1" applyFill="1" applyBorder="1" applyAlignment="1">
      <alignment horizontal="right"/>
    </xf>
    <xf numFmtId="3" fontId="25" fillId="33" borderId="1" xfId="0" applyNumberFormat="1" applyFont="1" applyFill="1" applyBorder="1" applyAlignment="1">
      <alignment horizontal="right"/>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left" vertical="top"/>
    </xf>
    <xf numFmtId="49" fontId="24" fillId="33" borderId="1" xfId="0" applyNumberFormat="1" applyFont="1" applyFill="1" applyBorder="1" applyAlignment="1">
      <alignment horizontal="left" vertical="top"/>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3" fontId="24" fillId="33" borderId="2" xfId="0" applyNumberFormat="1" applyFont="1" applyFill="1" applyBorder="1" applyAlignment="1">
      <alignment horizontal="right"/>
    </xf>
    <xf numFmtId="17" fontId="25" fillId="33" borderId="30" xfId="0" applyNumberFormat="1" applyFont="1" applyFill="1" applyBorder="1" applyAlignment="1">
      <alignment horizontal="center" vertical="center"/>
    </xf>
    <xf numFmtId="3" fontId="25" fillId="33" borderId="2" xfId="0" applyNumberFormat="1" applyFont="1" applyFill="1" applyBorder="1" applyAlignment="1">
      <alignment horizontal="right"/>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3" fontId="24" fillId="33" borderId="1" xfId="0" applyNumberFormat="1" applyFont="1" applyFill="1" applyBorder="1" applyAlignment="1">
      <alignment horizontal="right"/>
    </xf>
    <xf numFmtId="3" fontId="24" fillId="33" borderId="10" xfId="0" applyNumberFormat="1" applyFont="1" applyFill="1" applyBorder="1" applyAlignment="1">
      <alignment horizontal="right"/>
    </xf>
    <xf numFmtId="3" fontId="25" fillId="33" borderId="10" xfId="0" applyNumberFormat="1" applyFont="1" applyFill="1" applyBorder="1" applyAlignment="1">
      <alignment horizontal="right"/>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164" fontId="0" fillId="33" borderId="0" xfId="0" applyNumberFormat="1" applyFill="1"/>
    <xf numFmtId="165" fontId="24" fillId="33" borderId="1" xfId="0" applyNumberFormat="1" applyFont="1" applyFill="1" applyBorder="1" applyAlignment="1">
      <alignment horizontal="right"/>
    </xf>
    <xf numFmtId="165" fontId="24" fillId="33" borderId="10" xfId="0" applyNumberFormat="1" applyFont="1" applyFill="1" applyBorder="1" applyAlignment="1">
      <alignment horizontal="right"/>
    </xf>
    <xf numFmtId="165" fontId="25" fillId="33" borderId="1" xfId="0" applyNumberFormat="1" applyFont="1" applyFill="1" applyBorder="1" applyAlignment="1">
      <alignment horizontal="right"/>
    </xf>
    <xf numFmtId="165" fontId="25" fillId="33" borderId="10" xfId="0" applyNumberFormat="1" applyFont="1" applyFill="1" applyBorder="1" applyAlignment="1">
      <alignment horizontal="right"/>
    </xf>
    <xf numFmtId="164" fontId="0" fillId="33" borderId="0" xfId="0" applyNumberFormat="1" applyFill="1" applyBorder="1" applyAlignment="1"/>
    <xf numFmtId="2" fontId="0" fillId="33" borderId="0" xfId="0" applyNumberFormat="1" applyFill="1"/>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zoomScale="90" zoomScaleNormal="90" workbookViewId="0"/>
  </sheetViews>
  <sheetFormatPr defaultRowHeight="14.25" x14ac:dyDescent="0.2"/>
  <cols>
    <col min="1" max="1" width="9" style="1" customWidth="1"/>
    <col min="2" max="2" width="34.25" style="1" customWidth="1"/>
    <col min="3" max="3" width="106.25" style="1" customWidth="1"/>
    <col min="4" max="16384" width="9" style="1"/>
  </cols>
  <sheetData>
    <row r="1" spans="1:10" ht="54" customHeight="1" x14ac:dyDescent="0.2"/>
    <row r="3" spans="1:10" ht="33.75" customHeight="1" x14ac:dyDescent="0.35">
      <c r="B3" s="25" t="s">
        <v>76</v>
      </c>
      <c r="C3" s="10"/>
    </row>
    <row r="4" spans="1:10" x14ac:dyDescent="0.2">
      <c r="B4" s="24" t="s">
        <v>101</v>
      </c>
    </row>
    <row r="5" spans="1:10" x14ac:dyDescent="0.2">
      <c r="B5" s="24"/>
    </row>
    <row r="6" spans="1:10" x14ac:dyDescent="0.2">
      <c r="B6" s="22" t="s">
        <v>10</v>
      </c>
      <c r="C6" s="12"/>
      <c r="D6" s="12"/>
    </row>
    <row r="7" spans="1:10" x14ac:dyDescent="0.2">
      <c r="A7" s="12"/>
      <c r="B7" s="69" t="s">
        <v>92</v>
      </c>
      <c r="C7" s="11"/>
      <c r="D7" s="12"/>
      <c r="E7" s="4"/>
      <c r="F7" s="4"/>
      <c r="G7" s="4"/>
      <c r="H7" s="4"/>
      <c r="I7" s="4"/>
      <c r="J7" s="4"/>
    </row>
    <row r="8" spans="1:10" x14ac:dyDescent="0.2">
      <c r="A8" s="12"/>
      <c r="B8" s="69" t="s">
        <v>93</v>
      </c>
      <c r="C8" s="11"/>
      <c r="D8" s="12"/>
      <c r="E8" s="4"/>
      <c r="F8" s="4"/>
      <c r="G8" s="4"/>
      <c r="H8" s="4"/>
      <c r="I8" s="4"/>
      <c r="J8" s="4"/>
    </row>
    <row r="9" spans="1:10" x14ac:dyDescent="0.2">
      <c r="A9" s="12"/>
      <c r="B9" s="69" t="s">
        <v>94</v>
      </c>
      <c r="C9" s="11"/>
      <c r="D9" s="12"/>
      <c r="E9" s="4"/>
      <c r="F9" s="4"/>
      <c r="G9" s="4"/>
      <c r="H9" s="4"/>
      <c r="I9" s="4"/>
      <c r="J9" s="4"/>
    </row>
    <row r="10" spans="1:10" x14ac:dyDescent="0.2">
      <c r="A10" s="12"/>
      <c r="B10" s="69" t="s">
        <v>95</v>
      </c>
      <c r="C10" s="12"/>
      <c r="D10" s="12"/>
      <c r="E10" s="4"/>
      <c r="F10" s="4"/>
      <c r="G10" s="4"/>
      <c r="H10" s="4"/>
      <c r="I10" s="4"/>
      <c r="J10" s="4"/>
    </row>
    <row r="11" spans="1:10" x14ac:dyDescent="0.2">
      <c r="B11" s="12"/>
      <c r="C11" s="12"/>
      <c r="D11" s="12"/>
    </row>
    <row r="12" spans="1:10" x14ac:dyDescent="0.2">
      <c r="B12" s="23" t="s">
        <v>11</v>
      </c>
      <c r="C12" s="13"/>
      <c r="D12" s="12"/>
    </row>
    <row r="13" spans="1:10" ht="36" customHeight="1" x14ac:dyDescent="0.2">
      <c r="B13" s="14" t="s">
        <v>100</v>
      </c>
      <c r="C13" s="14" t="s">
        <v>78</v>
      </c>
      <c r="D13" s="12"/>
    </row>
    <row r="14" spans="1:10" ht="47.25" customHeight="1" x14ac:dyDescent="0.2">
      <c r="B14" s="14" t="s">
        <v>16</v>
      </c>
      <c r="C14" s="14" t="s">
        <v>77</v>
      </c>
      <c r="D14" s="12"/>
    </row>
    <row r="15" spans="1:10" ht="85.5" customHeight="1" x14ac:dyDescent="0.2">
      <c r="B15" s="14" t="s">
        <v>12</v>
      </c>
      <c r="C15" s="15" t="s">
        <v>84</v>
      </c>
      <c r="D15" s="12"/>
    </row>
    <row r="16" spans="1:10" ht="21" customHeight="1" x14ac:dyDescent="0.2">
      <c r="B16" s="14" t="s">
        <v>13</v>
      </c>
      <c r="C16" s="14" t="s">
        <v>14</v>
      </c>
      <c r="D16" s="12"/>
    </row>
    <row r="17" spans="2:4" ht="50.25" customHeight="1" x14ac:dyDescent="0.2">
      <c r="B17" s="14" t="s">
        <v>15</v>
      </c>
      <c r="C17" s="59" t="s">
        <v>98</v>
      </c>
      <c r="D17" s="12"/>
    </row>
    <row r="18" spans="2:4" ht="60" customHeight="1" x14ac:dyDescent="0.2">
      <c r="B18" s="14" t="s">
        <v>96</v>
      </c>
      <c r="C18" s="14" t="s">
        <v>97</v>
      </c>
      <c r="D18" s="12"/>
    </row>
    <row r="19" spans="2:4" x14ac:dyDescent="0.2">
      <c r="B19" s="12"/>
      <c r="C19" s="12"/>
      <c r="D19" s="12"/>
    </row>
    <row r="20" spans="2:4" x14ac:dyDescent="0.2">
      <c r="B20" s="12"/>
      <c r="C20" s="12"/>
      <c r="D20" s="12"/>
    </row>
    <row r="21" spans="2:4" x14ac:dyDescent="0.2">
      <c r="B21" s="16" t="s">
        <v>17</v>
      </c>
      <c r="C21" s="17"/>
      <c r="D21" s="12"/>
    </row>
    <row r="22" spans="2:4" x14ac:dyDescent="0.2">
      <c r="B22" s="18" t="s">
        <v>85</v>
      </c>
      <c r="C22" s="19"/>
      <c r="D22" s="12"/>
    </row>
    <row r="23" spans="2:4" x14ac:dyDescent="0.2">
      <c r="B23" s="18" t="s">
        <v>20</v>
      </c>
      <c r="C23" s="19"/>
      <c r="D23" s="12"/>
    </row>
    <row r="24" spans="2:4" x14ac:dyDescent="0.2">
      <c r="B24" s="18" t="s">
        <v>88</v>
      </c>
      <c r="C24" s="19"/>
      <c r="D24" s="12"/>
    </row>
    <row r="25" spans="2:4" x14ac:dyDescent="0.2">
      <c r="B25" s="20" t="s">
        <v>79</v>
      </c>
      <c r="C25" s="21"/>
      <c r="D25" s="12"/>
    </row>
    <row r="26" spans="2:4" x14ac:dyDescent="0.2">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client type'!A1" display="Auckland boards, total numbers by client type, latest quarter"/>
    <hyperlink ref="B10" location="'Timeseries from Sep13'!A1" display="Auckland boards, total numbers, since September 2013"/>
  </hyperlinks>
  <pageMargins left="0.7" right="0.7" top="0.75" bottom="0.75" header="0.3" footer="0.3"/>
  <pageSetup paperSize="9" scale="80"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RowHeight="14.25" x14ac:dyDescent="0.2"/>
  <cols>
    <col min="1" max="1" width="9" style="1"/>
    <col min="2" max="2" width="24.125" style="1" customWidth="1"/>
    <col min="3" max="3" width="12" style="1" customWidth="1"/>
    <col min="4" max="4" width="12.125" style="1" customWidth="1"/>
    <col min="5" max="5" width="16.25" style="1" customWidth="1"/>
    <col min="6" max="6" width="9.375" style="1" bestFit="1" customWidth="1"/>
    <col min="7" max="16384" width="9" style="1"/>
  </cols>
  <sheetData>
    <row r="1" spans="2:6" ht="15.6" customHeight="1" x14ac:dyDescent="0.2">
      <c r="B1" s="26" t="s">
        <v>73</v>
      </c>
    </row>
    <row r="3" spans="2:6" x14ac:dyDescent="0.2">
      <c r="B3" s="75"/>
      <c r="C3" s="73" t="s">
        <v>102</v>
      </c>
      <c r="D3" s="74"/>
      <c r="E3" s="5"/>
    </row>
    <row r="4" spans="2:6" x14ac:dyDescent="0.2">
      <c r="B4" s="75"/>
      <c r="C4" s="53" t="s">
        <v>0</v>
      </c>
      <c r="D4" s="46" t="s">
        <v>1</v>
      </c>
      <c r="E4" s="5"/>
    </row>
    <row r="5" spans="2:6" x14ac:dyDescent="0.2">
      <c r="B5" s="44" t="s">
        <v>21</v>
      </c>
      <c r="C5" s="56">
        <v>3355</v>
      </c>
      <c r="D5" s="63">
        <v>4.7</v>
      </c>
      <c r="E5" s="62"/>
      <c r="F5" s="62"/>
    </row>
    <row r="6" spans="2:6" x14ac:dyDescent="0.2">
      <c r="B6" s="44" t="s">
        <v>22</v>
      </c>
      <c r="C6" s="57">
        <v>1139</v>
      </c>
      <c r="D6" s="64">
        <v>1.6</v>
      </c>
      <c r="E6" s="62"/>
      <c r="F6" s="62"/>
    </row>
    <row r="7" spans="2:6" x14ac:dyDescent="0.2">
      <c r="B7" s="44" t="s">
        <v>23</v>
      </c>
      <c r="C7" s="57">
        <v>2766</v>
      </c>
      <c r="D7" s="64">
        <v>3.9</v>
      </c>
      <c r="E7" s="62"/>
      <c r="F7" s="62"/>
    </row>
    <row r="8" spans="2:6" x14ac:dyDescent="0.2">
      <c r="B8" s="44" t="s">
        <v>86</v>
      </c>
      <c r="C8" s="57">
        <f>87+441</f>
        <v>528</v>
      </c>
      <c r="D8" s="64">
        <v>0.7</v>
      </c>
      <c r="E8" s="68"/>
      <c r="F8" s="62"/>
    </row>
    <row r="9" spans="2:6" x14ac:dyDescent="0.2">
      <c r="B9" s="44" t="s">
        <v>24</v>
      </c>
      <c r="C9" s="57">
        <v>8452</v>
      </c>
      <c r="D9" s="64">
        <v>11.8</v>
      </c>
      <c r="E9" s="62"/>
      <c r="F9" s="62"/>
    </row>
    <row r="10" spans="2:6" x14ac:dyDescent="0.2">
      <c r="B10" s="44" t="s">
        <v>25</v>
      </c>
      <c r="C10" s="57">
        <v>2486</v>
      </c>
      <c r="D10" s="64">
        <v>3.5</v>
      </c>
      <c r="E10" s="62"/>
      <c r="F10" s="62"/>
    </row>
    <row r="11" spans="2:6" x14ac:dyDescent="0.2">
      <c r="B11" s="44" t="s">
        <v>26</v>
      </c>
      <c r="C11" s="57">
        <v>2942</v>
      </c>
      <c r="D11" s="64">
        <v>4.0999999999999996</v>
      </c>
      <c r="E11" s="62"/>
      <c r="F11" s="62"/>
    </row>
    <row r="12" spans="2:6" x14ac:dyDescent="0.2">
      <c r="B12" s="44" t="s">
        <v>27</v>
      </c>
      <c r="C12" s="57">
        <v>2696</v>
      </c>
      <c r="D12" s="64">
        <v>3.8</v>
      </c>
      <c r="E12" s="62"/>
      <c r="F12" s="62"/>
    </row>
    <row r="13" spans="2:6" x14ac:dyDescent="0.2">
      <c r="B13" s="44" t="s">
        <v>28</v>
      </c>
      <c r="C13" s="57">
        <v>6832</v>
      </c>
      <c r="D13" s="64">
        <v>9.5</v>
      </c>
      <c r="E13" s="62"/>
      <c r="F13" s="62"/>
    </row>
    <row r="14" spans="2:6" x14ac:dyDescent="0.2">
      <c r="B14" s="44" t="s">
        <v>29</v>
      </c>
      <c r="C14" s="57">
        <v>8285</v>
      </c>
      <c r="D14" s="64">
        <v>11.5</v>
      </c>
      <c r="E14" s="62"/>
      <c r="F14" s="62"/>
    </row>
    <row r="15" spans="2:6" x14ac:dyDescent="0.2">
      <c r="B15" s="44" t="s">
        <v>30</v>
      </c>
      <c r="C15" s="57">
        <v>5174</v>
      </c>
      <c r="D15" s="64">
        <v>7.2</v>
      </c>
      <c r="E15" s="62"/>
      <c r="F15" s="62"/>
    </row>
    <row r="16" spans="2:6" x14ac:dyDescent="0.2">
      <c r="B16" s="44" t="s">
        <v>31</v>
      </c>
      <c r="C16" s="57">
        <v>1501</v>
      </c>
      <c r="D16" s="64">
        <v>2.1</v>
      </c>
      <c r="E16" s="62"/>
      <c r="F16" s="62"/>
    </row>
    <row r="17" spans="2:6" x14ac:dyDescent="0.2">
      <c r="B17" s="44" t="s">
        <v>32</v>
      </c>
      <c r="C17" s="57">
        <v>6402</v>
      </c>
      <c r="D17" s="64">
        <v>8.9</v>
      </c>
      <c r="E17" s="62"/>
      <c r="F17" s="62"/>
    </row>
    <row r="18" spans="2:6" x14ac:dyDescent="0.2">
      <c r="B18" s="44" t="s">
        <v>33</v>
      </c>
      <c r="C18" s="57">
        <v>4178</v>
      </c>
      <c r="D18" s="64">
        <v>5.8</v>
      </c>
      <c r="E18" s="62"/>
      <c r="F18" s="62"/>
    </row>
    <row r="19" spans="2:6" x14ac:dyDescent="0.2">
      <c r="B19" s="44" t="s">
        <v>34</v>
      </c>
      <c r="C19" s="57">
        <v>2752</v>
      </c>
      <c r="D19" s="64">
        <v>3.8</v>
      </c>
      <c r="E19" s="62"/>
      <c r="F19" s="62"/>
    </row>
    <row r="20" spans="2:6" x14ac:dyDescent="0.2">
      <c r="B20" s="44" t="s">
        <v>35</v>
      </c>
      <c r="C20" s="57">
        <v>2002</v>
      </c>
      <c r="D20" s="64">
        <v>2.8</v>
      </c>
      <c r="E20" s="62"/>
      <c r="F20" s="62"/>
    </row>
    <row r="21" spans="2:6" x14ac:dyDescent="0.2">
      <c r="B21" s="44" t="s">
        <v>36</v>
      </c>
      <c r="C21" s="57">
        <v>1038</v>
      </c>
      <c r="D21" s="64">
        <v>1.4</v>
      </c>
      <c r="E21" s="62"/>
      <c r="F21" s="62"/>
    </row>
    <row r="22" spans="2:6" x14ac:dyDescent="0.2">
      <c r="B22" s="44" t="s">
        <v>37</v>
      </c>
      <c r="C22" s="57">
        <v>2686</v>
      </c>
      <c r="D22" s="64">
        <v>3.7</v>
      </c>
      <c r="E22" s="62"/>
      <c r="F22" s="62"/>
    </row>
    <row r="23" spans="2:6" x14ac:dyDescent="0.2">
      <c r="B23" s="44" t="s">
        <v>38</v>
      </c>
      <c r="C23" s="57">
        <v>2153</v>
      </c>
      <c r="D23" s="64">
        <v>3</v>
      </c>
      <c r="E23" s="62"/>
      <c r="F23" s="62"/>
    </row>
    <row r="24" spans="2:6" x14ac:dyDescent="0.2">
      <c r="B24" s="44" t="s">
        <v>39</v>
      </c>
      <c r="C24" s="57">
        <v>4460</v>
      </c>
      <c r="D24" s="64">
        <v>6.2</v>
      </c>
      <c r="E24" s="62"/>
      <c r="F24" s="62"/>
    </row>
    <row r="25" spans="2:6" x14ac:dyDescent="0.2">
      <c r="B25" s="43" t="s">
        <v>57</v>
      </c>
      <c r="C25" s="58">
        <v>71827</v>
      </c>
      <c r="D25" s="66">
        <v>100</v>
      </c>
      <c r="E25" s="62"/>
      <c r="F25" s="62"/>
    </row>
    <row r="26" spans="2:6" x14ac:dyDescent="0.2">
      <c r="B26" s="5"/>
      <c r="C26" s="5"/>
      <c r="D26" s="5"/>
    </row>
    <row r="27" spans="2:6" x14ac:dyDescent="0.2">
      <c r="B27" s="5"/>
      <c r="C27" s="5"/>
      <c r="D27" s="5"/>
    </row>
    <row r="28" spans="2:6" x14ac:dyDescent="0.2">
      <c r="B28" s="5"/>
      <c r="C28" s="5"/>
      <c r="D28" s="5"/>
      <c r="E28" s="5"/>
    </row>
    <row r="31" spans="2:6" x14ac:dyDescent="0.2">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zoomScaleNormal="100" workbookViewId="0"/>
  </sheetViews>
  <sheetFormatPr defaultRowHeight="14.25" x14ac:dyDescent="0.2"/>
  <cols>
    <col min="1" max="1" width="9" style="1"/>
    <col min="2" max="2" width="24.125" style="1" customWidth="1"/>
    <col min="3" max="12" width="9" style="1"/>
    <col min="13" max="13" width="10.5" style="1" customWidth="1"/>
    <col min="14" max="14" width="10.875" style="1" customWidth="1"/>
    <col min="15" max="16384" width="9" style="1"/>
  </cols>
  <sheetData>
    <row r="1" spans="2:14" ht="15" x14ac:dyDescent="0.2">
      <c r="B1" s="26" t="s">
        <v>74</v>
      </c>
    </row>
    <row r="3" spans="2:14" x14ac:dyDescent="0.2">
      <c r="B3" s="75"/>
      <c r="C3" s="77" t="s">
        <v>102</v>
      </c>
      <c r="D3" s="78"/>
      <c r="E3" s="78"/>
      <c r="F3" s="78"/>
      <c r="G3" s="78"/>
      <c r="H3" s="78"/>
      <c r="I3" s="78"/>
      <c r="J3" s="78"/>
      <c r="K3" s="78"/>
      <c r="L3" s="79"/>
      <c r="M3" s="5"/>
      <c r="N3" s="5"/>
    </row>
    <row r="4" spans="2:14" ht="27" customHeight="1" x14ac:dyDescent="0.2">
      <c r="B4" s="75"/>
      <c r="C4" s="76" t="s">
        <v>19</v>
      </c>
      <c r="D4" s="76"/>
      <c r="E4" s="76" t="s">
        <v>2</v>
      </c>
      <c r="F4" s="76"/>
      <c r="G4" s="76" t="s">
        <v>89</v>
      </c>
      <c r="H4" s="76"/>
      <c r="I4" s="76" t="s">
        <v>83</v>
      </c>
      <c r="J4" s="76"/>
      <c r="K4" s="76" t="s">
        <v>55</v>
      </c>
      <c r="L4" s="76"/>
      <c r="M4" s="5"/>
      <c r="N4" s="5"/>
    </row>
    <row r="5" spans="2:14" x14ac:dyDescent="0.2">
      <c r="B5" s="75"/>
      <c r="C5" s="46" t="s">
        <v>0</v>
      </c>
      <c r="D5" s="60" t="s">
        <v>1</v>
      </c>
      <c r="E5" s="47" t="s">
        <v>0</v>
      </c>
      <c r="F5" s="61" t="s">
        <v>1</v>
      </c>
      <c r="G5" s="46" t="s">
        <v>0</v>
      </c>
      <c r="H5" s="60" t="s">
        <v>1</v>
      </c>
      <c r="I5" s="46" t="s">
        <v>0</v>
      </c>
      <c r="J5" s="60" t="s">
        <v>1</v>
      </c>
      <c r="K5" s="46" t="s">
        <v>0</v>
      </c>
      <c r="L5" s="60" t="s">
        <v>1</v>
      </c>
      <c r="M5" s="5"/>
      <c r="N5" s="5"/>
    </row>
    <row r="6" spans="2:14" x14ac:dyDescent="0.2">
      <c r="B6" s="44" t="s">
        <v>21</v>
      </c>
      <c r="C6" s="56">
        <v>1774</v>
      </c>
      <c r="D6" s="63">
        <v>5.5</v>
      </c>
      <c r="E6" s="56">
        <v>426</v>
      </c>
      <c r="F6" s="63">
        <v>2.4</v>
      </c>
      <c r="G6" s="56">
        <v>1114</v>
      </c>
      <c r="H6" s="63">
        <v>5.5</v>
      </c>
      <c r="I6" s="56">
        <v>41</v>
      </c>
      <c r="J6" s="63">
        <v>3.9</v>
      </c>
      <c r="K6" s="56">
        <v>3355</v>
      </c>
      <c r="L6" s="63">
        <v>4.7</v>
      </c>
      <c r="M6" s="67"/>
      <c r="N6" s="5"/>
    </row>
    <row r="7" spans="2:14" x14ac:dyDescent="0.2">
      <c r="B7" s="44" t="s">
        <v>22</v>
      </c>
      <c r="C7" s="56">
        <v>536</v>
      </c>
      <c r="D7" s="63">
        <v>1.7</v>
      </c>
      <c r="E7" s="56" t="s">
        <v>103</v>
      </c>
      <c r="F7" s="63" t="s">
        <v>103</v>
      </c>
      <c r="G7" s="56">
        <v>396</v>
      </c>
      <c r="H7" s="63">
        <v>2</v>
      </c>
      <c r="I7" s="56" t="s">
        <v>103</v>
      </c>
      <c r="J7" s="63" t="s">
        <v>103</v>
      </c>
      <c r="K7" s="56">
        <v>1139</v>
      </c>
      <c r="L7" s="63">
        <v>1.6</v>
      </c>
      <c r="M7" s="67"/>
      <c r="N7" s="5"/>
    </row>
    <row r="8" spans="2:14" x14ac:dyDescent="0.2">
      <c r="B8" s="44" t="s">
        <v>23</v>
      </c>
      <c r="C8" s="56">
        <v>1142</v>
      </c>
      <c r="D8" s="63">
        <v>3.5</v>
      </c>
      <c r="E8" s="56">
        <v>813</v>
      </c>
      <c r="F8" s="63">
        <v>4.5</v>
      </c>
      <c r="G8" s="56">
        <v>780</v>
      </c>
      <c r="H8" s="63">
        <v>3.9</v>
      </c>
      <c r="I8" s="56">
        <v>31</v>
      </c>
      <c r="J8" s="63">
        <v>3</v>
      </c>
      <c r="K8" s="56">
        <v>2766</v>
      </c>
      <c r="L8" s="63">
        <v>3.9</v>
      </c>
      <c r="M8" s="67"/>
      <c r="N8" s="5"/>
    </row>
    <row r="9" spans="2:14" x14ac:dyDescent="0.2">
      <c r="B9" s="44" t="s">
        <v>86</v>
      </c>
      <c r="C9" s="56">
        <f>60+208</f>
        <v>268</v>
      </c>
      <c r="D9" s="63">
        <v>0.8</v>
      </c>
      <c r="E9" s="56" t="s">
        <v>103</v>
      </c>
      <c r="F9" s="63" t="s">
        <v>103</v>
      </c>
      <c r="G9" s="56">
        <f>22+143</f>
        <v>165</v>
      </c>
      <c r="H9" s="63">
        <v>0.8</v>
      </c>
      <c r="I9" s="56" t="s">
        <v>103</v>
      </c>
      <c r="J9" s="63" t="s">
        <v>103</v>
      </c>
      <c r="K9" s="56">
        <f>87+441</f>
        <v>528</v>
      </c>
      <c r="L9" s="63">
        <v>0.7</v>
      </c>
      <c r="M9" s="67"/>
      <c r="N9" s="5"/>
    </row>
    <row r="10" spans="2:14" x14ac:dyDescent="0.2">
      <c r="B10" s="44" t="s">
        <v>24</v>
      </c>
      <c r="C10" s="56">
        <v>3763</v>
      </c>
      <c r="D10" s="63">
        <v>11.6</v>
      </c>
      <c r="E10" s="56">
        <v>2298</v>
      </c>
      <c r="F10" s="63">
        <v>12.7</v>
      </c>
      <c r="G10" s="56">
        <v>2273</v>
      </c>
      <c r="H10" s="63">
        <v>11.2</v>
      </c>
      <c r="I10" s="56">
        <v>118</v>
      </c>
      <c r="J10" s="63">
        <v>11.2</v>
      </c>
      <c r="K10" s="56">
        <v>8452</v>
      </c>
      <c r="L10" s="63">
        <v>11.8</v>
      </c>
      <c r="M10" s="67"/>
      <c r="N10" s="5"/>
    </row>
    <row r="11" spans="2:14" x14ac:dyDescent="0.2">
      <c r="B11" s="44" t="s">
        <v>25</v>
      </c>
      <c r="C11" s="56">
        <v>1110</v>
      </c>
      <c r="D11" s="63">
        <v>3.4</v>
      </c>
      <c r="E11" s="56">
        <v>595</v>
      </c>
      <c r="F11" s="63">
        <v>3.3</v>
      </c>
      <c r="G11" s="56">
        <v>763</v>
      </c>
      <c r="H11" s="63">
        <v>3.8</v>
      </c>
      <c r="I11" s="56">
        <v>18</v>
      </c>
      <c r="J11" s="63">
        <v>1.7</v>
      </c>
      <c r="K11" s="56">
        <v>2486</v>
      </c>
      <c r="L11" s="63">
        <v>3.5</v>
      </c>
      <c r="M11" s="67"/>
      <c r="N11" s="5"/>
    </row>
    <row r="12" spans="2:14" x14ac:dyDescent="0.2">
      <c r="B12" s="44" t="s">
        <v>26</v>
      </c>
      <c r="C12" s="56">
        <v>1379</v>
      </c>
      <c r="D12" s="63">
        <v>4.2</v>
      </c>
      <c r="E12" s="56">
        <v>710</v>
      </c>
      <c r="F12" s="63">
        <v>3.9</v>
      </c>
      <c r="G12" s="56">
        <v>812</v>
      </c>
      <c r="H12" s="63">
        <v>4</v>
      </c>
      <c r="I12" s="56">
        <v>41</v>
      </c>
      <c r="J12" s="63">
        <v>3.9</v>
      </c>
      <c r="K12" s="56">
        <v>2942</v>
      </c>
      <c r="L12" s="63">
        <v>4.0999999999999996</v>
      </c>
      <c r="M12" s="67"/>
      <c r="N12" s="5"/>
    </row>
    <row r="13" spans="2:14" x14ac:dyDescent="0.2">
      <c r="B13" s="44" t="s">
        <v>27</v>
      </c>
      <c r="C13" s="56">
        <v>1317</v>
      </c>
      <c r="D13" s="63">
        <v>4.0999999999999996</v>
      </c>
      <c r="E13" s="56">
        <v>577</v>
      </c>
      <c r="F13" s="63">
        <v>3.2</v>
      </c>
      <c r="G13" s="56">
        <v>772</v>
      </c>
      <c r="H13" s="63">
        <v>3.8</v>
      </c>
      <c r="I13" s="56">
        <v>30</v>
      </c>
      <c r="J13" s="63">
        <v>2.9</v>
      </c>
      <c r="K13" s="56">
        <v>2696</v>
      </c>
      <c r="L13" s="63">
        <v>3.8</v>
      </c>
      <c r="M13" s="67"/>
      <c r="N13" s="5"/>
    </row>
    <row r="14" spans="2:14" x14ac:dyDescent="0.2">
      <c r="B14" s="44" t="s">
        <v>28</v>
      </c>
      <c r="C14" s="56">
        <v>2886</v>
      </c>
      <c r="D14" s="63">
        <v>8.9</v>
      </c>
      <c r="E14" s="56">
        <v>1783</v>
      </c>
      <c r="F14" s="63">
        <v>9.9</v>
      </c>
      <c r="G14" s="56">
        <v>2044</v>
      </c>
      <c r="H14" s="63">
        <v>10.1</v>
      </c>
      <c r="I14" s="56">
        <v>119</v>
      </c>
      <c r="J14" s="63">
        <v>11.3</v>
      </c>
      <c r="K14" s="56">
        <v>6832</v>
      </c>
      <c r="L14" s="63">
        <v>9.5</v>
      </c>
      <c r="M14" s="67"/>
      <c r="N14" s="5"/>
    </row>
    <row r="15" spans="2:14" x14ac:dyDescent="0.2">
      <c r="B15" s="44" t="s">
        <v>29</v>
      </c>
      <c r="C15" s="56">
        <v>3314</v>
      </c>
      <c r="D15" s="63">
        <v>10.199999999999999</v>
      </c>
      <c r="E15" s="56">
        <v>2780</v>
      </c>
      <c r="F15" s="63">
        <v>15.4</v>
      </c>
      <c r="G15" s="56">
        <v>1992</v>
      </c>
      <c r="H15" s="63">
        <v>9.9</v>
      </c>
      <c r="I15" s="56">
        <v>199</v>
      </c>
      <c r="J15" s="63">
        <v>19</v>
      </c>
      <c r="K15" s="56">
        <v>8285</v>
      </c>
      <c r="L15" s="63">
        <v>11.5</v>
      </c>
      <c r="M15" s="67"/>
      <c r="N15" s="5"/>
    </row>
    <row r="16" spans="2:14" x14ac:dyDescent="0.2">
      <c r="B16" s="44" t="s">
        <v>30</v>
      </c>
      <c r="C16" s="56">
        <v>2421</v>
      </c>
      <c r="D16" s="63">
        <v>7.5</v>
      </c>
      <c r="E16" s="56">
        <v>1269</v>
      </c>
      <c r="F16" s="63">
        <v>7</v>
      </c>
      <c r="G16" s="56">
        <v>1426</v>
      </c>
      <c r="H16" s="63">
        <v>7.1</v>
      </c>
      <c r="I16" s="56">
        <v>58</v>
      </c>
      <c r="J16" s="63">
        <v>5.5</v>
      </c>
      <c r="K16" s="56">
        <v>5174</v>
      </c>
      <c r="L16" s="63">
        <v>7.2</v>
      </c>
      <c r="M16" s="67"/>
      <c r="N16" s="5"/>
    </row>
    <row r="17" spans="2:14" x14ac:dyDescent="0.2">
      <c r="B17" s="44" t="s">
        <v>31</v>
      </c>
      <c r="C17" s="56">
        <v>813</v>
      </c>
      <c r="D17" s="63">
        <v>2.5</v>
      </c>
      <c r="E17" s="56">
        <v>237</v>
      </c>
      <c r="F17" s="63">
        <v>1.3</v>
      </c>
      <c r="G17" s="56">
        <v>436</v>
      </c>
      <c r="H17" s="63">
        <v>2.2000000000000002</v>
      </c>
      <c r="I17" s="56">
        <v>15</v>
      </c>
      <c r="J17" s="63">
        <v>1.4</v>
      </c>
      <c r="K17" s="56">
        <v>1501</v>
      </c>
      <c r="L17" s="63">
        <v>2.1</v>
      </c>
      <c r="M17" s="67"/>
      <c r="N17" s="5"/>
    </row>
    <row r="18" spans="2:14" x14ac:dyDescent="0.2">
      <c r="B18" s="44" t="s">
        <v>32</v>
      </c>
      <c r="C18" s="56">
        <v>2595</v>
      </c>
      <c r="D18" s="63">
        <v>8</v>
      </c>
      <c r="E18" s="56">
        <v>1955</v>
      </c>
      <c r="F18" s="63">
        <v>10.8</v>
      </c>
      <c r="G18" s="56">
        <v>1736</v>
      </c>
      <c r="H18" s="63">
        <v>8.6</v>
      </c>
      <c r="I18" s="56">
        <v>116</v>
      </c>
      <c r="J18" s="63">
        <v>11.1</v>
      </c>
      <c r="K18" s="56">
        <v>6402</v>
      </c>
      <c r="L18" s="63">
        <v>8.9</v>
      </c>
      <c r="M18" s="67"/>
      <c r="N18" s="5"/>
    </row>
    <row r="19" spans="2:14" x14ac:dyDescent="0.2">
      <c r="B19" s="44" t="s">
        <v>33</v>
      </c>
      <c r="C19" s="56">
        <v>1747</v>
      </c>
      <c r="D19" s="63">
        <v>5.4</v>
      </c>
      <c r="E19" s="56">
        <v>1311</v>
      </c>
      <c r="F19" s="63">
        <v>7.2</v>
      </c>
      <c r="G19" s="56">
        <v>1050</v>
      </c>
      <c r="H19" s="63">
        <v>5.2</v>
      </c>
      <c r="I19" s="56">
        <v>70</v>
      </c>
      <c r="J19" s="63">
        <v>6.7</v>
      </c>
      <c r="K19" s="56">
        <v>4178</v>
      </c>
      <c r="L19" s="63">
        <v>5.8</v>
      </c>
      <c r="M19" s="67"/>
      <c r="N19" s="5"/>
    </row>
    <row r="20" spans="2:14" x14ac:dyDescent="0.2">
      <c r="B20" s="44" t="s">
        <v>34</v>
      </c>
      <c r="C20" s="56">
        <v>1336</v>
      </c>
      <c r="D20" s="63">
        <v>4.0999999999999996</v>
      </c>
      <c r="E20" s="56">
        <v>572</v>
      </c>
      <c r="F20" s="63">
        <v>3.2</v>
      </c>
      <c r="G20" s="56">
        <v>810</v>
      </c>
      <c r="H20" s="63">
        <v>4</v>
      </c>
      <c r="I20" s="56">
        <v>34</v>
      </c>
      <c r="J20" s="63">
        <v>3.2</v>
      </c>
      <c r="K20" s="56">
        <v>2752</v>
      </c>
      <c r="L20" s="63">
        <v>3.8</v>
      </c>
      <c r="M20" s="67"/>
      <c r="N20" s="5"/>
    </row>
    <row r="21" spans="2:14" x14ac:dyDescent="0.2">
      <c r="B21" s="44" t="s">
        <v>35</v>
      </c>
      <c r="C21" s="56">
        <v>843</v>
      </c>
      <c r="D21" s="63">
        <v>2.6</v>
      </c>
      <c r="E21" s="56">
        <v>490</v>
      </c>
      <c r="F21" s="63">
        <v>2.7</v>
      </c>
      <c r="G21" s="56">
        <v>652</v>
      </c>
      <c r="H21" s="63">
        <v>3.2</v>
      </c>
      <c r="I21" s="56">
        <v>17</v>
      </c>
      <c r="J21" s="63">
        <v>1.6</v>
      </c>
      <c r="K21" s="56">
        <v>2002</v>
      </c>
      <c r="L21" s="63">
        <v>2.8</v>
      </c>
      <c r="M21" s="67"/>
      <c r="N21" s="5"/>
    </row>
    <row r="22" spans="2:14" x14ac:dyDescent="0.2">
      <c r="B22" s="44" t="s">
        <v>36</v>
      </c>
      <c r="C22" s="56">
        <v>502</v>
      </c>
      <c r="D22" s="63">
        <v>1.5</v>
      </c>
      <c r="E22" s="56">
        <v>225</v>
      </c>
      <c r="F22" s="63">
        <v>1.2</v>
      </c>
      <c r="G22" s="56">
        <v>299</v>
      </c>
      <c r="H22" s="63">
        <v>1.5</v>
      </c>
      <c r="I22" s="56">
        <v>12</v>
      </c>
      <c r="J22" s="63">
        <v>1.1000000000000001</v>
      </c>
      <c r="K22" s="56">
        <v>1038</v>
      </c>
      <c r="L22" s="63">
        <v>1.4</v>
      </c>
      <c r="M22" s="67"/>
      <c r="N22" s="5"/>
    </row>
    <row r="23" spans="2:14" x14ac:dyDescent="0.2">
      <c r="B23" s="44" t="s">
        <v>37</v>
      </c>
      <c r="C23" s="56">
        <v>1271</v>
      </c>
      <c r="D23" s="63">
        <v>3.9</v>
      </c>
      <c r="E23" s="56">
        <v>665</v>
      </c>
      <c r="F23" s="63">
        <v>3.7</v>
      </c>
      <c r="G23" s="56">
        <v>720</v>
      </c>
      <c r="H23" s="63">
        <v>3.6</v>
      </c>
      <c r="I23" s="56">
        <v>30</v>
      </c>
      <c r="J23" s="63">
        <v>2.9</v>
      </c>
      <c r="K23" s="56">
        <v>2686</v>
      </c>
      <c r="L23" s="63">
        <v>3.7</v>
      </c>
      <c r="M23" s="67"/>
      <c r="N23" s="5"/>
    </row>
    <row r="24" spans="2:14" x14ac:dyDescent="0.2">
      <c r="B24" s="44" t="s">
        <v>38</v>
      </c>
      <c r="C24" s="56">
        <v>1285</v>
      </c>
      <c r="D24" s="63">
        <v>4</v>
      </c>
      <c r="E24" s="56">
        <v>183</v>
      </c>
      <c r="F24" s="63">
        <v>1</v>
      </c>
      <c r="G24" s="56">
        <v>665</v>
      </c>
      <c r="H24" s="63">
        <v>3.3</v>
      </c>
      <c r="I24" s="56">
        <v>20</v>
      </c>
      <c r="J24" s="63">
        <v>1.9</v>
      </c>
      <c r="K24" s="56">
        <v>2153</v>
      </c>
      <c r="L24" s="63">
        <v>3</v>
      </c>
      <c r="M24" s="67"/>
      <c r="N24" s="5"/>
    </row>
    <row r="25" spans="2:14" x14ac:dyDescent="0.2">
      <c r="B25" s="44" t="s">
        <v>39</v>
      </c>
      <c r="C25" s="56">
        <v>2161</v>
      </c>
      <c r="D25" s="63">
        <v>6.7</v>
      </c>
      <c r="E25" s="56">
        <v>914</v>
      </c>
      <c r="F25" s="63">
        <v>5.0999999999999996</v>
      </c>
      <c r="G25" s="56">
        <v>1315</v>
      </c>
      <c r="H25" s="63">
        <v>6.5</v>
      </c>
      <c r="I25" s="56">
        <v>70</v>
      </c>
      <c r="J25" s="63">
        <v>6.7</v>
      </c>
      <c r="K25" s="56">
        <v>4460</v>
      </c>
      <c r="L25" s="63">
        <v>6.2</v>
      </c>
      <c r="M25" s="67"/>
      <c r="N25" s="5"/>
    </row>
    <row r="26" spans="2:14" x14ac:dyDescent="0.2">
      <c r="B26" s="43" t="s">
        <v>57</v>
      </c>
      <c r="C26" s="41">
        <v>32463</v>
      </c>
      <c r="D26" s="65">
        <v>100</v>
      </c>
      <c r="E26" s="41">
        <v>18095</v>
      </c>
      <c r="F26" s="65">
        <v>100</v>
      </c>
      <c r="G26" s="41">
        <v>20220</v>
      </c>
      <c r="H26" s="65">
        <v>100</v>
      </c>
      <c r="I26" s="41">
        <v>1049</v>
      </c>
      <c r="J26" s="65">
        <v>100</v>
      </c>
      <c r="K26" s="41">
        <v>71827</v>
      </c>
      <c r="L26" s="65">
        <v>100</v>
      </c>
      <c r="M26" s="67"/>
      <c r="N26" s="5"/>
    </row>
    <row r="27" spans="2:14" x14ac:dyDescent="0.2">
      <c r="B27" s="5"/>
      <c r="C27" s="5"/>
      <c r="D27" s="5"/>
      <c r="E27" s="5"/>
      <c r="F27" s="5"/>
      <c r="G27" s="5"/>
      <c r="H27" s="5"/>
      <c r="I27" s="5"/>
      <c r="J27" s="5"/>
      <c r="K27" s="5"/>
      <c r="L27" s="5"/>
      <c r="M27" s="5"/>
      <c r="N27" s="5"/>
    </row>
    <row r="28" spans="2:14" x14ac:dyDescent="0.2">
      <c r="B28" s="5"/>
      <c r="C28" s="5"/>
      <c r="D28" s="5"/>
      <c r="E28" s="5"/>
      <c r="F28" s="5"/>
      <c r="G28" s="5"/>
      <c r="H28" s="5"/>
      <c r="I28" s="5"/>
      <c r="J28" s="5"/>
      <c r="K28" s="5"/>
      <c r="L28" s="5"/>
      <c r="M28" s="5"/>
      <c r="N28" s="5"/>
    </row>
    <row r="29" spans="2:14" x14ac:dyDescent="0.2">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F142"/>
  <sheetViews>
    <sheetView zoomScaleNormal="100" workbookViewId="0"/>
  </sheetViews>
  <sheetFormatPr defaultRowHeight="12.75" x14ac:dyDescent="0.2"/>
  <cols>
    <col min="1" max="1" width="9" style="3"/>
    <col min="2" max="2" width="24.125" style="3" customWidth="1"/>
    <col min="3" max="3" width="13.25" style="3" customWidth="1"/>
    <col min="4" max="4" width="11.25" style="3" customWidth="1"/>
    <col min="5" max="6" width="12.25" style="3" customWidth="1"/>
    <col min="7" max="7" width="12.5" style="3" customWidth="1"/>
    <col min="8" max="8" width="14.75" style="3" customWidth="1"/>
    <col min="9" max="10" width="12.375" style="3" customWidth="1"/>
    <col min="11" max="11" width="12" style="3" customWidth="1"/>
    <col min="12" max="12" width="10.875" style="3" customWidth="1"/>
    <col min="13" max="13" width="11.75" style="3" customWidth="1"/>
    <col min="14" max="14" width="14.875" style="3" customWidth="1"/>
    <col min="15" max="15" width="17.25" style="3" customWidth="1"/>
    <col min="16" max="16" width="22.125" style="3" customWidth="1"/>
    <col min="17" max="17" width="26.375" style="3" customWidth="1"/>
    <col min="18" max="18" width="23.375" style="3" customWidth="1"/>
    <col min="19" max="20" width="24.625" style="3" customWidth="1"/>
    <col min="21" max="21" width="23.25" style="3" customWidth="1"/>
    <col min="22" max="22" width="24.625" style="3" customWidth="1"/>
    <col min="23" max="23" width="26.625" style="3" customWidth="1"/>
    <col min="24" max="24" width="30.875" style="3" customWidth="1"/>
    <col min="25" max="25" width="28.875" style="3" customWidth="1"/>
    <col min="26" max="26" width="20.875" style="3" customWidth="1"/>
    <col min="27" max="27" width="26.375" style="3" customWidth="1"/>
    <col min="28" max="28" width="18.625" style="3" customWidth="1"/>
    <col min="29" max="29" width="23" style="3" customWidth="1"/>
    <col min="30" max="30" width="25.75" style="3" customWidth="1"/>
    <col min="31" max="31" width="26" style="3" customWidth="1"/>
    <col min="32" max="32" width="18.625" style="3" customWidth="1"/>
    <col min="33" max="16384" width="9" style="3"/>
  </cols>
  <sheetData>
    <row r="1" spans="2:15" ht="15" customHeight="1" x14ac:dyDescent="0.2">
      <c r="B1" s="26" t="s">
        <v>68</v>
      </c>
      <c r="C1" s="26"/>
      <c r="D1" s="26"/>
      <c r="E1" s="26"/>
      <c r="F1" s="26"/>
      <c r="G1" s="26"/>
      <c r="H1" s="26"/>
      <c r="I1" s="26"/>
      <c r="J1" s="26"/>
      <c r="K1" s="26"/>
      <c r="L1" s="26"/>
    </row>
    <row r="2" spans="2:15" ht="15" x14ac:dyDescent="0.25">
      <c r="B2" s="2"/>
    </row>
    <row r="3" spans="2:15" x14ac:dyDescent="0.2">
      <c r="B3" s="80" t="s">
        <v>99</v>
      </c>
      <c r="C3" s="76" t="s">
        <v>102</v>
      </c>
      <c r="D3" s="83"/>
      <c r="E3" s="83"/>
      <c r="F3" s="83"/>
      <c r="G3" s="83"/>
      <c r="H3" s="83"/>
      <c r="I3" s="83"/>
      <c r="J3" s="83"/>
      <c r="K3" s="83"/>
      <c r="L3" s="83"/>
      <c r="M3" s="83"/>
      <c r="N3" s="83"/>
      <c r="O3" s="83"/>
    </row>
    <row r="4" spans="2:15" x14ac:dyDescent="0.2">
      <c r="B4" s="81"/>
      <c r="C4" s="76" t="s">
        <v>3</v>
      </c>
      <c r="D4" s="76"/>
      <c r="E4" s="73" t="s">
        <v>40</v>
      </c>
      <c r="F4" s="73"/>
      <c r="G4" s="73"/>
      <c r="H4" s="73"/>
      <c r="I4" s="73"/>
      <c r="J4" s="73" t="s">
        <v>42</v>
      </c>
      <c r="K4" s="73"/>
      <c r="L4" s="73"/>
      <c r="M4" s="73"/>
      <c r="N4" s="73" t="s">
        <v>43</v>
      </c>
      <c r="O4" s="73"/>
    </row>
    <row r="5" spans="2:15" ht="25.5" x14ac:dyDescent="0.2">
      <c r="B5" s="82"/>
      <c r="C5" s="54" t="s">
        <v>4</v>
      </c>
      <c r="D5" s="54" t="s">
        <v>5</v>
      </c>
      <c r="E5" s="55" t="s">
        <v>41</v>
      </c>
      <c r="F5" s="48" t="s">
        <v>82</v>
      </c>
      <c r="G5" s="45" t="s">
        <v>87</v>
      </c>
      <c r="H5" s="45" t="s">
        <v>58</v>
      </c>
      <c r="I5" s="45" t="s">
        <v>56</v>
      </c>
      <c r="J5" s="45" t="s">
        <v>81</v>
      </c>
      <c r="K5" s="45" t="s">
        <v>80</v>
      </c>
      <c r="L5" s="45" t="s">
        <v>6</v>
      </c>
      <c r="M5" s="45" t="s">
        <v>7</v>
      </c>
      <c r="N5" s="45" t="s">
        <v>18</v>
      </c>
      <c r="O5" s="45" t="s">
        <v>8</v>
      </c>
    </row>
    <row r="6" spans="2:15" x14ac:dyDescent="0.2">
      <c r="B6" s="44" t="s">
        <v>21</v>
      </c>
      <c r="C6" s="56">
        <v>1736</v>
      </c>
      <c r="D6" s="56">
        <v>1619</v>
      </c>
      <c r="E6" s="56">
        <v>1164</v>
      </c>
      <c r="F6" s="56">
        <v>574</v>
      </c>
      <c r="G6" s="56">
        <v>494</v>
      </c>
      <c r="H6" s="56">
        <v>1034</v>
      </c>
      <c r="I6" s="56">
        <v>89</v>
      </c>
      <c r="J6" s="56">
        <v>371</v>
      </c>
      <c r="K6" s="56">
        <v>986</v>
      </c>
      <c r="L6" s="56">
        <v>1145</v>
      </c>
      <c r="M6" s="56">
        <v>853</v>
      </c>
      <c r="N6" s="56">
        <v>957</v>
      </c>
      <c r="O6" s="56">
        <v>2398</v>
      </c>
    </row>
    <row r="7" spans="2:15" x14ac:dyDescent="0.2">
      <c r="B7" s="44" t="s">
        <v>22</v>
      </c>
      <c r="C7" s="56">
        <v>512</v>
      </c>
      <c r="D7" s="56">
        <v>627</v>
      </c>
      <c r="E7" s="56">
        <v>566</v>
      </c>
      <c r="F7" s="56">
        <v>135</v>
      </c>
      <c r="G7" s="56">
        <v>41</v>
      </c>
      <c r="H7" s="56">
        <v>363</v>
      </c>
      <c r="I7" s="56">
        <v>34</v>
      </c>
      <c r="J7" s="56">
        <v>141</v>
      </c>
      <c r="K7" s="56">
        <v>335</v>
      </c>
      <c r="L7" s="56">
        <v>391</v>
      </c>
      <c r="M7" s="56">
        <v>272</v>
      </c>
      <c r="N7" s="56">
        <v>341</v>
      </c>
      <c r="O7" s="56">
        <v>798</v>
      </c>
    </row>
    <row r="8" spans="2:15" x14ac:dyDescent="0.2">
      <c r="B8" s="44" t="s">
        <v>23</v>
      </c>
      <c r="C8" s="56">
        <v>1022</v>
      </c>
      <c r="D8" s="56">
        <v>1744</v>
      </c>
      <c r="E8" s="56">
        <v>1146</v>
      </c>
      <c r="F8" s="56">
        <v>1074</v>
      </c>
      <c r="G8" s="56">
        <v>130</v>
      </c>
      <c r="H8" s="56">
        <v>338</v>
      </c>
      <c r="I8" s="56">
        <v>78</v>
      </c>
      <c r="J8" s="56">
        <v>471</v>
      </c>
      <c r="K8" s="56">
        <v>906</v>
      </c>
      <c r="L8" s="56">
        <v>857</v>
      </c>
      <c r="M8" s="56">
        <v>532</v>
      </c>
      <c r="N8" s="56">
        <v>791</v>
      </c>
      <c r="O8" s="56">
        <v>1975</v>
      </c>
    </row>
    <row r="9" spans="2:15" x14ac:dyDescent="0.2">
      <c r="B9" s="44" t="s">
        <v>86</v>
      </c>
      <c r="C9" s="56">
        <f>49+190</f>
        <v>239</v>
      </c>
      <c r="D9" s="56">
        <f>38+251</f>
        <v>289</v>
      </c>
      <c r="E9" s="56">
        <f>57+262</f>
        <v>319</v>
      </c>
      <c r="F9" s="56">
        <f>21+76</f>
        <v>97</v>
      </c>
      <c r="G9" s="56">
        <f>0+11</f>
        <v>11</v>
      </c>
      <c r="H9" s="56">
        <f>8+76</f>
        <v>84</v>
      </c>
      <c r="I9" s="56">
        <f>1+16</f>
        <v>17</v>
      </c>
      <c r="J9" s="56">
        <f>3+37</f>
        <v>40</v>
      </c>
      <c r="K9" s="56">
        <f>13+103</f>
        <v>116</v>
      </c>
      <c r="L9" s="56">
        <f>39+168</f>
        <v>207</v>
      </c>
      <c r="M9" s="56">
        <f>32+133</f>
        <v>165</v>
      </c>
      <c r="N9" s="56">
        <f>16+131</f>
        <v>147</v>
      </c>
      <c r="O9" s="56">
        <f>71+310</f>
        <v>381</v>
      </c>
    </row>
    <row r="10" spans="2:15" x14ac:dyDescent="0.2">
      <c r="B10" s="44" t="s">
        <v>24</v>
      </c>
      <c r="C10" s="56">
        <v>3228</v>
      </c>
      <c r="D10" s="56">
        <v>5224</v>
      </c>
      <c r="E10" s="56">
        <v>2468</v>
      </c>
      <c r="F10" s="56">
        <v>2689</v>
      </c>
      <c r="G10" s="56">
        <v>1297</v>
      </c>
      <c r="H10" s="56">
        <v>1787</v>
      </c>
      <c r="I10" s="56">
        <v>211</v>
      </c>
      <c r="J10" s="56">
        <v>1475</v>
      </c>
      <c r="K10" s="56">
        <v>2938</v>
      </c>
      <c r="L10" s="56">
        <v>2428</v>
      </c>
      <c r="M10" s="56">
        <v>1611</v>
      </c>
      <c r="N10" s="56">
        <v>2218</v>
      </c>
      <c r="O10" s="56">
        <v>6234</v>
      </c>
    </row>
    <row r="11" spans="2:15" x14ac:dyDescent="0.2">
      <c r="B11" s="44" t="s">
        <v>25</v>
      </c>
      <c r="C11" s="56">
        <v>941</v>
      </c>
      <c r="D11" s="56">
        <v>1545</v>
      </c>
      <c r="E11" s="56">
        <v>1447</v>
      </c>
      <c r="F11" s="56">
        <v>319</v>
      </c>
      <c r="G11" s="56">
        <v>44</v>
      </c>
      <c r="H11" s="56">
        <v>599</v>
      </c>
      <c r="I11" s="56">
        <v>77</v>
      </c>
      <c r="J11" s="56">
        <v>334</v>
      </c>
      <c r="K11" s="56">
        <v>780</v>
      </c>
      <c r="L11" s="56">
        <v>829</v>
      </c>
      <c r="M11" s="56">
        <v>543</v>
      </c>
      <c r="N11" s="56">
        <v>679</v>
      </c>
      <c r="O11" s="56">
        <v>1807</v>
      </c>
    </row>
    <row r="12" spans="2:15" x14ac:dyDescent="0.2">
      <c r="B12" s="44" t="s">
        <v>26</v>
      </c>
      <c r="C12" s="56">
        <v>1106</v>
      </c>
      <c r="D12" s="56">
        <v>1836</v>
      </c>
      <c r="E12" s="56">
        <v>845</v>
      </c>
      <c r="F12" s="56">
        <v>488</v>
      </c>
      <c r="G12" s="56">
        <v>277</v>
      </c>
      <c r="H12" s="56">
        <v>1212</v>
      </c>
      <c r="I12" s="56">
        <v>120</v>
      </c>
      <c r="J12" s="56">
        <v>418</v>
      </c>
      <c r="K12" s="56">
        <v>911</v>
      </c>
      <c r="L12" s="56">
        <v>879</v>
      </c>
      <c r="M12" s="56">
        <v>734</v>
      </c>
      <c r="N12" s="56">
        <v>852</v>
      </c>
      <c r="O12" s="56">
        <v>2090</v>
      </c>
    </row>
    <row r="13" spans="2:15" x14ac:dyDescent="0.2">
      <c r="B13" s="44" t="s">
        <v>27</v>
      </c>
      <c r="C13" s="56">
        <v>1111</v>
      </c>
      <c r="D13" s="56">
        <v>1585</v>
      </c>
      <c r="E13" s="56">
        <v>1046</v>
      </c>
      <c r="F13" s="56">
        <v>558</v>
      </c>
      <c r="G13" s="56">
        <v>243</v>
      </c>
      <c r="H13" s="56">
        <v>779</v>
      </c>
      <c r="I13" s="56">
        <v>70</v>
      </c>
      <c r="J13" s="56">
        <v>395</v>
      </c>
      <c r="K13" s="56">
        <v>851</v>
      </c>
      <c r="L13" s="56">
        <v>875</v>
      </c>
      <c r="M13" s="56">
        <v>575</v>
      </c>
      <c r="N13" s="56">
        <v>786</v>
      </c>
      <c r="O13" s="56">
        <v>1910</v>
      </c>
    </row>
    <row r="14" spans="2:15" x14ac:dyDescent="0.2">
      <c r="B14" s="44" t="s">
        <v>28</v>
      </c>
      <c r="C14" s="56">
        <v>2680</v>
      </c>
      <c r="D14" s="56">
        <v>4152</v>
      </c>
      <c r="E14" s="56">
        <v>459</v>
      </c>
      <c r="F14" s="56">
        <v>2006</v>
      </c>
      <c r="G14" s="56">
        <v>3329</v>
      </c>
      <c r="H14" s="56">
        <v>903</v>
      </c>
      <c r="I14" s="56">
        <v>135</v>
      </c>
      <c r="J14" s="56">
        <v>1048</v>
      </c>
      <c r="K14" s="56">
        <v>2286</v>
      </c>
      <c r="L14" s="56">
        <v>2098</v>
      </c>
      <c r="M14" s="56">
        <v>1400</v>
      </c>
      <c r="N14" s="56">
        <v>1820</v>
      </c>
      <c r="O14" s="56">
        <v>5012</v>
      </c>
    </row>
    <row r="15" spans="2:15" x14ac:dyDescent="0.2">
      <c r="B15" s="44" t="s">
        <v>29</v>
      </c>
      <c r="C15" s="56">
        <v>2758</v>
      </c>
      <c r="D15" s="56">
        <v>5527</v>
      </c>
      <c r="E15" s="56">
        <v>850</v>
      </c>
      <c r="F15" s="56">
        <v>3881</v>
      </c>
      <c r="G15" s="56">
        <v>2125</v>
      </c>
      <c r="H15" s="56">
        <v>1265</v>
      </c>
      <c r="I15" s="56">
        <v>164</v>
      </c>
      <c r="J15" s="56">
        <v>1523</v>
      </c>
      <c r="K15" s="56">
        <v>3156</v>
      </c>
      <c r="L15" s="56">
        <v>2182</v>
      </c>
      <c r="M15" s="56">
        <v>1424</v>
      </c>
      <c r="N15" s="56">
        <v>2031</v>
      </c>
      <c r="O15" s="56">
        <v>6254</v>
      </c>
    </row>
    <row r="16" spans="2:15" x14ac:dyDescent="0.2">
      <c r="B16" s="44" t="s">
        <v>30</v>
      </c>
      <c r="C16" s="56">
        <v>1967</v>
      </c>
      <c r="D16" s="56">
        <v>3207</v>
      </c>
      <c r="E16" s="56">
        <v>911</v>
      </c>
      <c r="F16" s="56">
        <v>1657</v>
      </c>
      <c r="G16" s="56">
        <v>1462</v>
      </c>
      <c r="H16" s="56">
        <v>1013</v>
      </c>
      <c r="I16" s="56">
        <v>131</v>
      </c>
      <c r="J16" s="56">
        <v>712</v>
      </c>
      <c r="K16" s="56">
        <v>1635</v>
      </c>
      <c r="L16" s="56">
        <v>1639</v>
      </c>
      <c r="M16" s="56">
        <v>1188</v>
      </c>
      <c r="N16" s="56">
        <v>1272</v>
      </c>
      <c r="O16" s="56">
        <v>3902</v>
      </c>
    </row>
    <row r="17" spans="2:32" x14ac:dyDescent="0.2">
      <c r="B17" s="44" t="s">
        <v>31</v>
      </c>
      <c r="C17" s="56">
        <v>623</v>
      </c>
      <c r="D17" s="56">
        <v>878</v>
      </c>
      <c r="E17" s="56">
        <v>547</v>
      </c>
      <c r="F17" s="56">
        <v>307</v>
      </c>
      <c r="G17" s="56">
        <v>97</v>
      </c>
      <c r="H17" s="56">
        <v>489</v>
      </c>
      <c r="I17" s="56">
        <v>61</v>
      </c>
      <c r="J17" s="56">
        <v>167</v>
      </c>
      <c r="K17" s="56">
        <v>412</v>
      </c>
      <c r="L17" s="56">
        <v>501</v>
      </c>
      <c r="M17" s="56">
        <v>421</v>
      </c>
      <c r="N17" s="56">
        <v>429</v>
      </c>
      <c r="O17" s="56">
        <v>1072</v>
      </c>
    </row>
    <row r="18" spans="2:32" x14ac:dyDescent="0.2">
      <c r="B18" s="44" t="s">
        <v>32</v>
      </c>
      <c r="C18" s="56">
        <v>2251</v>
      </c>
      <c r="D18" s="56">
        <v>4151</v>
      </c>
      <c r="E18" s="56">
        <v>511</v>
      </c>
      <c r="F18" s="56">
        <v>2017</v>
      </c>
      <c r="G18" s="56">
        <v>2564</v>
      </c>
      <c r="H18" s="56">
        <v>1161</v>
      </c>
      <c r="I18" s="56">
        <v>149</v>
      </c>
      <c r="J18" s="56">
        <v>959</v>
      </c>
      <c r="K18" s="56">
        <v>2200</v>
      </c>
      <c r="L18" s="56">
        <v>1936</v>
      </c>
      <c r="M18" s="56">
        <v>1307</v>
      </c>
      <c r="N18" s="56">
        <v>1566</v>
      </c>
      <c r="O18" s="56">
        <v>4836</v>
      </c>
    </row>
    <row r="19" spans="2:32" x14ac:dyDescent="0.2">
      <c r="B19" s="44" t="s">
        <v>33</v>
      </c>
      <c r="C19" s="56">
        <v>1471</v>
      </c>
      <c r="D19" s="56">
        <v>2707</v>
      </c>
      <c r="E19" s="56">
        <v>906</v>
      </c>
      <c r="F19" s="56">
        <v>2241</v>
      </c>
      <c r="G19" s="56">
        <v>505</v>
      </c>
      <c r="H19" s="56">
        <v>446</v>
      </c>
      <c r="I19" s="56">
        <v>80</v>
      </c>
      <c r="J19" s="56">
        <v>783</v>
      </c>
      <c r="K19" s="56">
        <v>1521</v>
      </c>
      <c r="L19" s="56">
        <v>1173</v>
      </c>
      <c r="M19" s="56">
        <v>701</v>
      </c>
      <c r="N19" s="56">
        <v>1130</v>
      </c>
      <c r="O19" s="56">
        <v>3048</v>
      </c>
    </row>
    <row r="20" spans="2:32" x14ac:dyDescent="0.2">
      <c r="B20" s="44" t="s">
        <v>34</v>
      </c>
      <c r="C20" s="56">
        <v>1160</v>
      </c>
      <c r="D20" s="56">
        <v>1592</v>
      </c>
      <c r="E20" s="56">
        <v>500</v>
      </c>
      <c r="F20" s="56">
        <v>427</v>
      </c>
      <c r="G20" s="56">
        <v>670</v>
      </c>
      <c r="H20" s="56">
        <v>1071</v>
      </c>
      <c r="I20" s="56">
        <v>84</v>
      </c>
      <c r="J20" s="56">
        <v>365</v>
      </c>
      <c r="K20" s="56">
        <v>865</v>
      </c>
      <c r="L20" s="56">
        <v>826</v>
      </c>
      <c r="M20" s="56">
        <v>696</v>
      </c>
      <c r="N20" s="56">
        <v>725</v>
      </c>
      <c r="O20" s="56">
        <v>2027</v>
      </c>
    </row>
    <row r="21" spans="2:32" x14ac:dyDescent="0.2">
      <c r="B21" s="44" t="s">
        <v>35</v>
      </c>
      <c r="C21" s="56">
        <v>800</v>
      </c>
      <c r="D21" s="56">
        <v>1202</v>
      </c>
      <c r="E21" s="56">
        <v>1205</v>
      </c>
      <c r="F21" s="56">
        <v>402</v>
      </c>
      <c r="G21" s="56">
        <v>40</v>
      </c>
      <c r="H21" s="56">
        <v>276</v>
      </c>
      <c r="I21" s="56">
        <v>79</v>
      </c>
      <c r="J21" s="56">
        <v>270</v>
      </c>
      <c r="K21" s="56">
        <v>588</v>
      </c>
      <c r="L21" s="56">
        <v>682</v>
      </c>
      <c r="M21" s="56">
        <v>462</v>
      </c>
      <c r="N21" s="56">
        <v>525</v>
      </c>
      <c r="O21" s="56">
        <v>1477</v>
      </c>
    </row>
    <row r="22" spans="2:32" x14ac:dyDescent="0.2">
      <c r="B22" s="44" t="s">
        <v>36</v>
      </c>
      <c r="C22" s="56">
        <v>403</v>
      </c>
      <c r="D22" s="56">
        <v>635</v>
      </c>
      <c r="E22" s="56">
        <v>444</v>
      </c>
      <c r="F22" s="56">
        <v>123</v>
      </c>
      <c r="G22" s="56">
        <v>32</v>
      </c>
      <c r="H22" s="56">
        <v>399</v>
      </c>
      <c r="I22" s="56">
        <v>40</v>
      </c>
      <c r="J22" s="56">
        <v>183</v>
      </c>
      <c r="K22" s="56">
        <v>372</v>
      </c>
      <c r="L22" s="56">
        <v>262</v>
      </c>
      <c r="M22" s="56">
        <v>221</v>
      </c>
      <c r="N22" s="56">
        <v>334</v>
      </c>
      <c r="O22" s="56">
        <v>704</v>
      </c>
    </row>
    <row r="23" spans="2:32" x14ac:dyDescent="0.2">
      <c r="B23" s="44" t="s">
        <v>37</v>
      </c>
      <c r="C23" s="56">
        <v>1070</v>
      </c>
      <c r="D23" s="56">
        <v>1616</v>
      </c>
      <c r="E23" s="56">
        <v>1145</v>
      </c>
      <c r="F23" s="56">
        <v>662</v>
      </c>
      <c r="G23" s="56">
        <v>295</v>
      </c>
      <c r="H23" s="56">
        <v>504</v>
      </c>
      <c r="I23" s="56">
        <v>80</v>
      </c>
      <c r="J23" s="56">
        <v>453</v>
      </c>
      <c r="K23" s="56">
        <v>866</v>
      </c>
      <c r="L23" s="56">
        <v>830</v>
      </c>
      <c r="M23" s="56">
        <v>537</v>
      </c>
      <c r="N23" s="56">
        <v>736</v>
      </c>
      <c r="O23" s="56">
        <v>1950</v>
      </c>
    </row>
    <row r="24" spans="2:32" x14ac:dyDescent="0.2">
      <c r="B24" s="44" t="s">
        <v>38</v>
      </c>
      <c r="C24" s="56">
        <v>1208</v>
      </c>
      <c r="D24" s="56">
        <v>945</v>
      </c>
      <c r="E24" s="56">
        <v>766</v>
      </c>
      <c r="F24" s="56">
        <v>477</v>
      </c>
      <c r="G24" s="56">
        <v>230</v>
      </c>
      <c r="H24" s="56">
        <v>613</v>
      </c>
      <c r="I24" s="56">
        <v>67</v>
      </c>
      <c r="J24" s="56">
        <v>226</v>
      </c>
      <c r="K24" s="56">
        <v>650</v>
      </c>
      <c r="L24" s="56">
        <v>744</v>
      </c>
      <c r="M24" s="56">
        <v>533</v>
      </c>
      <c r="N24" s="56">
        <v>626</v>
      </c>
      <c r="O24" s="56">
        <v>1527</v>
      </c>
    </row>
    <row r="25" spans="2:32" x14ac:dyDescent="0.2">
      <c r="B25" s="44" t="s">
        <v>39</v>
      </c>
      <c r="C25" s="56">
        <v>1975</v>
      </c>
      <c r="D25" s="56">
        <v>2485</v>
      </c>
      <c r="E25" s="56">
        <v>1176</v>
      </c>
      <c r="F25" s="56">
        <v>1042</v>
      </c>
      <c r="G25" s="56">
        <v>843</v>
      </c>
      <c r="H25" s="56">
        <v>1253</v>
      </c>
      <c r="I25" s="56">
        <v>146</v>
      </c>
      <c r="J25" s="56">
        <v>622</v>
      </c>
      <c r="K25" s="56">
        <v>1383</v>
      </c>
      <c r="L25" s="56">
        <v>1428</v>
      </c>
      <c r="M25" s="56">
        <v>1027</v>
      </c>
      <c r="N25" s="56">
        <v>1197</v>
      </c>
      <c r="O25" s="56">
        <v>3263</v>
      </c>
    </row>
    <row r="26" spans="2:32" x14ac:dyDescent="0.2">
      <c r="B26" s="43" t="s">
        <v>57</v>
      </c>
      <c r="C26" s="41">
        <v>28261</v>
      </c>
      <c r="D26" s="41">
        <v>43566</v>
      </c>
      <c r="E26" s="41">
        <v>18421</v>
      </c>
      <c r="F26" s="41">
        <v>21176</v>
      </c>
      <c r="G26" s="41">
        <v>14729</v>
      </c>
      <c r="H26" s="41">
        <v>15589</v>
      </c>
      <c r="I26" s="41">
        <v>1912</v>
      </c>
      <c r="J26" s="41">
        <v>10956</v>
      </c>
      <c r="K26" s="41">
        <v>23757</v>
      </c>
      <c r="L26" s="41">
        <v>21912</v>
      </c>
      <c r="M26" s="41">
        <v>15202</v>
      </c>
      <c r="N26" s="41">
        <v>19162</v>
      </c>
      <c r="O26" s="41">
        <v>52665</v>
      </c>
    </row>
    <row r="27" spans="2:32" ht="14.25" x14ac:dyDescent="0.2">
      <c r="B27" s="5"/>
    </row>
    <row r="28" spans="2:32" x14ac:dyDescent="0.2">
      <c r="B28" s="8"/>
      <c r="C28" s="8"/>
      <c r="D28" s="8"/>
      <c r="E28" s="8"/>
      <c r="F28" s="8"/>
      <c r="G28" s="8"/>
      <c r="H28" s="8"/>
      <c r="I28" s="8"/>
      <c r="J28" s="8"/>
      <c r="K28" s="8"/>
      <c r="L28" s="8"/>
      <c r="M28" s="8"/>
      <c r="N28" s="8"/>
    </row>
    <row r="29" spans="2:32" ht="15" customHeight="1" x14ac:dyDescent="0.2">
      <c r="B29" s="26" t="s">
        <v>69</v>
      </c>
      <c r="C29" s="26"/>
      <c r="D29" s="26"/>
      <c r="E29" s="26"/>
      <c r="F29" s="26"/>
      <c r="G29" s="26"/>
      <c r="H29" s="26"/>
      <c r="I29" s="26"/>
      <c r="J29" s="26"/>
      <c r="K29" s="26"/>
      <c r="L29" s="26"/>
      <c r="M29" s="8"/>
      <c r="N29" s="8"/>
    </row>
    <row r="30" spans="2:32" ht="15" x14ac:dyDescent="0.2">
      <c r="B30" s="9"/>
      <c r="C30" s="8"/>
      <c r="D30" s="8"/>
      <c r="E30" s="8"/>
      <c r="F30" s="8"/>
      <c r="G30" s="8"/>
      <c r="H30" s="8"/>
      <c r="I30" s="8"/>
      <c r="J30" s="8"/>
      <c r="K30" s="8"/>
      <c r="L30" s="8"/>
      <c r="M30" s="8"/>
      <c r="N30" s="8"/>
    </row>
    <row r="31" spans="2:32" ht="14.25" x14ac:dyDescent="0.2">
      <c r="B31" s="80" t="s">
        <v>99</v>
      </c>
      <c r="C31" s="84" t="s">
        <v>102</v>
      </c>
      <c r="D31" s="85"/>
      <c r="E31" s="85"/>
      <c r="F31" s="85"/>
      <c r="G31" s="85"/>
      <c r="H31" s="85"/>
      <c r="I31" s="85"/>
      <c r="J31" s="85"/>
      <c r="K31" s="85"/>
      <c r="L31" s="85"/>
      <c r="M31" s="85"/>
      <c r="N31" s="85"/>
      <c r="O31" s="85"/>
      <c r="P31" s="85"/>
      <c r="Q31" s="85"/>
      <c r="R31" s="85"/>
      <c r="S31" s="85"/>
      <c r="T31" s="85"/>
      <c r="U31" s="85"/>
      <c r="V31" s="85"/>
      <c r="W31" s="86"/>
      <c r="Y31" s="5"/>
      <c r="Z31" s="5"/>
      <c r="AA31" s="5"/>
      <c r="AB31" s="5"/>
      <c r="AC31" s="5"/>
      <c r="AD31" s="5"/>
      <c r="AE31" s="5"/>
      <c r="AF31" s="5"/>
    </row>
    <row r="32" spans="2:32" ht="14.25" x14ac:dyDescent="0.2">
      <c r="B32" s="81"/>
      <c r="C32" s="73" t="s">
        <v>3</v>
      </c>
      <c r="D32" s="73"/>
      <c r="E32" s="73" t="s">
        <v>40</v>
      </c>
      <c r="F32" s="73"/>
      <c r="G32" s="73"/>
      <c r="H32" s="73"/>
      <c r="I32" s="73"/>
      <c r="J32" s="73" t="s">
        <v>42</v>
      </c>
      <c r="K32" s="73"/>
      <c r="L32" s="73"/>
      <c r="M32" s="73"/>
      <c r="N32" s="73" t="s">
        <v>43</v>
      </c>
      <c r="O32" s="87"/>
      <c r="P32" s="73" t="s">
        <v>63</v>
      </c>
      <c r="Q32" s="87"/>
      <c r="R32" s="77" t="s">
        <v>90</v>
      </c>
      <c r="S32" s="78"/>
      <c r="T32" s="78"/>
      <c r="U32" s="78"/>
      <c r="V32" s="78"/>
      <c r="W32" s="79"/>
      <c r="Y32" s="5"/>
      <c r="Z32" s="5"/>
      <c r="AA32" s="5"/>
      <c r="AB32" s="5"/>
      <c r="AC32" s="5"/>
      <c r="AD32" s="5"/>
      <c r="AE32" s="5"/>
      <c r="AF32" s="5"/>
    </row>
    <row r="33" spans="2:31" ht="27.75" customHeight="1" x14ac:dyDescent="0.2">
      <c r="B33" s="82"/>
      <c r="C33" s="45" t="s">
        <v>4</v>
      </c>
      <c r="D33" s="45" t="s">
        <v>5</v>
      </c>
      <c r="E33" s="45" t="s">
        <v>41</v>
      </c>
      <c r="F33" s="48" t="s">
        <v>82</v>
      </c>
      <c r="G33" s="45" t="s">
        <v>87</v>
      </c>
      <c r="H33" s="45" t="s">
        <v>58</v>
      </c>
      <c r="I33" s="45" t="s">
        <v>56</v>
      </c>
      <c r="J33" s="45" t="s">
        <v>81</v>
      </c>
      <c r="K33" s="45" t="s">
        <v>80</v>
      </c>
      <c r="L33" s="45" t="s">
        <v>6</v>
      </c>
      <c r="M33" s="45" t="s">
        <v>7</v>
      </c>
      <c r="N33" s="45" t="s">
        <v>18</v>
      </c>
      <c r="O33" s="45" t="s">
        <v>8</v>
      </c>
      <c r="P33" s="45" t="s">
        <v>9</v>
      </c>
      <c r="Q33" s="45" t="s">
        <v>59</v>
      </c>
      <c r="R33" s="45" t="s">
        <v>60</v>
      </c>
      <c r="S33" s="45" t="s">
        <v>61</v>
      </c>
      <c r="T33" s="45" t="s">
        <v>44</v>
      </c>
      <c r="U33" s="45" t="s">
        <v>45</v>
      </c>
      <c r="V33" s="45" t="s">
        <v>46</v>
      </c>
      <c r="W33" s="45" t="s">
        <v>62</v>
      </c>
      <c r="Y33" s="5"/>
      <c r="Z33" s="5"/>
      <c r="AA33" s="5"/>
      <c r="AB33" s="5"/>
      <c r="AC33" s="5"/>
      <c r="AD33" s="5"/>
      <c r="AE33" s="5"/>
    </row>
    <row r="34" spans="2:31" ht="14.25" x14ac:dyDescent="0.2">
      <c r="B34" s="44" t="s">
        <v>21</v>
      </c>
      <c r="C34" s="56">
        <v>1045</v>
      </c>
      <c r="D34" s="56">
        <v>729</v>
      </c>
      <c r="E34" s="56">
        <v>612</v>
      </c>
      <c r="F34" s="56">
        <v>314</v>
      </c>
      <c r="G34" s="56">
        <v>213</v>
      </c>
      <c r="H34" s="56">
        <v>574</v>
      </c>
      <c r="I34" s="56">
        <v>61</v>
      </c>
      <c r="J34" s="56">
        <v>215</v>
      </c>
      <c r="K34" s="56">
        <v>550</v>
      </c>
      <c r="L34" s="56">
        <v>575</v>
      </c>
      <c r="M34" s="56">
        <v>434</v>
      </c>
      <c r="N34" s="56">
        <v>757</v>
      </c>
      <c r="O34" s="56">
        <v>1017</v>
      </c>
      <c r="P34" s="56">
        <v>663</v>
      </c>
      <c r="Q34" s="56">
        <v>1111</v>
      </c>
      <c r="R34" s="56">
        <v>550</v>
      </c>
      <c r="S34" s="56">
        <v>145</v>
      </c>
      <c r="T34" s="56">
        <v>38</v>
      </c>
      <c r="U34" s="56" t="s">
        <v>103</v>
      </c>
      <c r="V34" s="56" t="s">
        <v>103</v>
      </c>
      <c r="W34" s="56">
        <v>334</v>
      </c>
      <c r="Y34" s="5"/>
      <c r="Z34" s="5"/>
      <c r="AA34" s="5"/>
      <c r="AB34" s="5"/>
      <c r="AC34" s="5"/>
      <c r="AD34" s="5"/>
      <c r="AE34" s="5"/>
    </row>
    <row r="35" spans="2:31" ht="14.25" x14ac:dyDescent="0.2">
      <c r="B35" s="44" t="s">
        <v>22</v>
      </c>
      <c r="C35" s="56">
        <v>300</v>
      </c>
      <c r="D35" s="56">
        <v>236</v>
      </c>
      <c r="E35" s="56">
        <v>249</v>
      </c>
      <c r="F35" s="56">
        <v>60</v>
      </c>
      <c r="G35" s="56">
        <v>16</v>
      </c>
      <c r="H35" s="56">
        <v>194</v>
      </c>
      <c r="I35" s="56">
        <v>17</v>
      </c>
      <c r="J35" s="56">
        <v>79</v>
      </c>
      <c r="K35" s="56">
        <v>148</v>
      </c>
      <c r="L35" s="56">
        <v>182</v>
      </c>
      <c r="M35" s="56">
        <v>127</v>
      </c>
      <c r="N35" s="56">
        <v>253</v>
      </c>
      <c r="O35" s="56">
        <v>283</v>
      </c>
      <c r="P35" s="56">
        <v>241</v>
      </c>
      <c r="Q35" s="56">
        <v>295</v>
      </c>
      <c r="R35" s="56">
        <v>156</v>
      </c>
      <c r="S35" s="56">
        <v>34</v>
      </c>
      <c r="T35" s="56">
        <v>16</v>
      </c>
      <c r="U35" s="56" t="s">
        <v>103</v>
      </c>
      <c r="V35" s="56" t="s">
        <v>103</v>
      </c>
      <c r="W35" s="56">
        <v>76</v>
      </c>
      <c r="Y35" s="5"/>
      <c r="Z35" s="5"/>
      <c r="AA35" s="5"/>
      <c r="AB35" s="5"/>
      <c r="AC35" s="5"/>
      <c r="AD35" s="5"/>
      <c r="AE35" s="5"/>
    </row>
    <row r="36" spans="2:31" ht="14.25" x14ac:dyDescent="0.2">
      <c r="B36" s="44" t="s">
        <v>23</v>
      </c>
      <c r="C36" s="56">
        <v>581</v>
      </c>
      <c r="D36" s="56">
        <v>561</v>
      </c>
      <c r="E36" s="56">
        <v>483</v>
      </c>
      <c r="F36" s="56">
        <v>425</v>
      </c>
      <c r="G36" s="56">
        <v>48</v>
      </c>
      <c r="H36" s="56">
        <v>143</v>
      </c>
      <c r="I36" s="56">
        <v>43</v>
      </c>
      <c r="J36" s="56">
        <v>214</v>
      </c>
      <c r="K36" s="56">
        <v>308</v>
      </c>
      <c r="L36" s="56">
        <v>388</v>
      </c>
      <c r="M36" s="56">
        <v>232</v>
      </c>
      <c r="N36" s="56">
        <v>537</v>
      </c>
      <c r="O36" s="56">
        <v>605</v>
      </c>
      <c r="P36" s="56">
        <v>620</v>
      </c>
      <c r="Q36" s="56">
        <v>522</v>
      </c>
      <c r="R36" s="56">
        <v>261</v>
      </c>
      <c r="S36" s="56">
        <v>82</v>
      </c>
      <c r="T36" s="56">
        <v>26</v>
      </c>
      <c r="U36" s="56">
        <v>31</v>
      </c>
      <c r="V36" s="56">
        <v>6</v>
      </c>
      <c r="W36" s="56">
        <v>116</v>
      </c>
      <c r="Y36" s="5"/>
      <c r="Z36" s="5"/>
      <c r="AA36" s="5"/>
      <c r="AB36" s="5"/>
      <c r="AC36" s="5"/>
      <c r="AD36" s="5"/>
      <c r="AE36" s="5"/>
    </row>
    <row r="37" spans="2:31" ht="14.25" x14ac:dyDescent="0.2">
      <c r="B37" s="44" t="s">
        <v>86</v>
      </c>
      <c r="C37" s="56">
        <f>33+110</f>
        <v>143</v>
      </c>
      <c r="D37" s="56">
        <f>27+98</f>
        <v>125</v>
      </c>
      <c r="E37" s="56">
        <f>40+116</f>
        <v>156</v>
      </c>
      <c r="F37" s="56">
        <f>12+42</f>
        <v>54</v>
      </c>
      <c r="G37" s="56" t="s">
        <v>103</v>
      </c>
      <c r="H37" s="56">
        <f>7+37</f>
        <v>44</v>
      </c>
      <c r="I37" s="56" t="s">
        <v>103</v>
      </c>
      <c r="J37" s="56">
        <f>2+23</f>
        <v>25</v>
      </c>
      <c r="K37" s="56">
        <f>10+44</f>
        <v>54</v>
      </c>
      <c r="L37" s="56">
        <f>25+77</f>
        <v>102</v>
      </c>
      <c r="M37" s="56">
        <f>23+64</f>
        <v>87</v>
      </c>
      <c r="N37" s="56">
        <f>15+93</f>
        <v>108</v>
      </c>
      <c r="O37" s="56">
        <f>45+115</f>
        <v>160</v>
      </c>
      <c r="P37" s="56">
        <f>41+81</f>
        <v>122</v>
      </c>
      <c r="Q37" s="56">
        <f>19+127</f>
        <v>146</v>
      </c>
      <c r="R37" s="56">
        <f>7+60</f>
        <v>67</v>
      </c>
      <c r="S37" s="56">
        <f>3+17</f>
        <v>20</v>
      </c>
      <c r="T37" s="56">
        <f>11</f>
        <v>11</v>
      </c>
      <c r="U37" s="56" t="s">
        <v>103</v>
      </c>
      <c r="V37" s="56" t="s">
        <v>103</v>
      </c>
      <c r="W37" s="56">
        <f>7+32</f>
        <v>39</v>
      </c>
      <c r="Y37" s="5"/>
      <c r="Z37" s="5"/>
      <c r="AA37" s="5"/>
      <c r="AB37" s="5"/>
      <c r="AC37" s="5"/>
      <c r="AD37" s="5"/>
      <c r="AE37" s="5"/>
    </row>
    <row r="38" spans="2:31" ht="14.25" x14ac:dyDescent="0.2">
      <c r="B38" s="44" t="s">
        <v>24</v>
      </c>
      <c r="C38" s="56">
        <v>1901</v>
      </c>
      <c r="D38" s="56">
        <v>1862</v>
      </c>
      <c r="E38" s="56">
        <v>1049</v>
      </c>
      <c r="F38" s="56">
        <v>1140</v>
      </c>
      <c r="G38" s="56">
        <v>508</v>
      </c>
      <c r="H38" s="56">
        <v>939</v>
      </c>
      <c r="I38" s="56">
        <v>127</v>
      </c>
      <c r="J38" s="56">
        <v>763</v>
      </c>
      <c r="K38" s="56">
        <v>1104</v>
      </c>
      <c r="L38" s="56">
        <v>1081</v>
      </c>
      <c r="M38" s="56">
        <v>815</v>
      </c>
      <c r="N38" s="56">
        <v>1583</v>
      </c>
      <c r="O38" s="56">
        <v>2180</v>
      </c>
      <c r="P38" s="56">
        <v>1836</v>
      </c>
      <c r="Q38" s="56">
        <v>1927</v>
      </c>
      <c r="R38" s="56">
        <v>831</v>
      </c>
      <c r="S38" s="56">
        <v>338</v>
      </c>
      <c r="T38" s="56">
        <v>111</v>
      </c>
      <c r="U38" s="56">
        <v>100</v>
      </c>
      <c r="V38" s="56">
        <v>24</v>
      </c>
      <c r="W38" s="56">
        <v>523</v>
      </c>
      <c r="Y38" s="5"/>
      <c r="Z38" s="5"/>
      <c r="AA38" s="5"/>
      <c r="AB38" s="5"/>
      <c r="AC38" s="5"/>
      <c r="AD38" s="5"/>
      <c r="AE38" s="5"/>
    </row>
    <row r="39" spans="2:31" ht="14.25" x14ac:dyDescent="0.2">
      <c r="B39" s="44" t="s">
        <v>25</v>
      </c>
      <c r="C39" s="56">
        <v>545</v>
      </c>
      <c r="D39" s="56">
        <v>565</v>
      </c>
      <c r="E39" s="56">
        <v>618</v>
      </c>
      <c r="F39" s="56">
        <v>150</v>
      </c>
      <c r="G39" s="56">
        <v>25</v>
      </c>
      <c r="H39" s="56">
        <v>275</v>
      </c>
      <c r="I39" s="56">
        <v>42</v>
      </c>
      <c r="J39" s="56">
        <v>175</v>
      </c>
      <c r="K39" s="56">
        <v>301</v>
      </c>
      <c r="L39" s="56">
        <v>369</v>
      </c>
      <c r="M39" s="56">
        <v>265</v>
      </c>
      <c r="N39" s="56">
        <v>457</v>
      </c>
      <c r="O39" s="56">
        <v>653</v>
      </c>
      <c r="P39" s="56">
        <v>365</v>
      </c>
      <c r="Q39" s="56">
        <v>745</v>
      </c>
      <c r="R39" s="56">
        <v>420</v>
      </c>
      <c r="S39" s="56">
        <v>84</v>
      </c>
      <c r="T39" s="56">
        <v>35</v>
      </c>
      <c r="U39" s="56" t="s">
        <v>103</v>
      </c>
      <c r="V39" s="56" t="s">
        <v>103</v>
      </c>
      <c r="W39" s="56">
        <v>176</v>
      </c>
      <c r="Y39" s="5"/>
      <c r="Z39" s="5"/>
      <c r="AA39" s="5"/>
      <c r="AB39" s="5"/>
      <c r="AC39" s="5"/>
      <c r="AD39" s="5"/>
      <c r="AE39" s="5"/>
    </row>
    <row r="40" spans="2:31" ht="14.25" x14ac:dyDescent="0.2">
      <c r="B40" s="44" t="s">
        <v>26</v>
      </c>
      <c r="C40" s="56">
        <v>680</v>
      </c>
      <c r="D40" s="56">
        <v>699</v>
      </c>
      <c r="E40" s="56">
        <v>348</v>
      </c>
      <c r="F40" s="56">
        <v>199</v>
      </c>
      <c r="G40" s="56">
        <v>107</v>
      </c>
      <c r="H40" s="56">
        <v>655</v>
      </c>
      <c r="I40" s="56">
        <v>70</v>
      </c>
      <c r="J40" s="56">
        <v>188</v>
      </c>
      <c r="K40" s="56">
        <v>319</v>
      </c>
      <c r="L40" s="56">
        <v>414</v>
      </c>
      <c r="M40" s="56">
        <v>458</v>
      </c>
      <c r="N40" s="56">
        <v>580</v>
      </c>
      <c r="O40" s="56">
        <v>799</v>
      </c>
      <c r="P40" s="56">
        <v>467</v>
      </c>
      <c r="Q40" s="56">
        <v>912</v>
      </c>
      <c r="R40" s="56">
        <v>379</v>
      </c>
      <c r="S40" s="56">
        <v>185</v>
      </c>
      <c r="T40" s="56">
        <v>59</v>
      </c>
      <c r="U40" s="56">
        <v>70</v>
      </c>
      <c r="V40" s="56">
        <v>7</v>
      </c>
      <c r="W40" s="56">
        <v>212</v>
      </c>
      <c r="Y40" s="5"/>
      <c r="Z40" s="5"/>
      <c r="AA40" s="5"/>
      <c r="AB40" s="5"/>
      <c r="AC40" s="5"/>
      <c r="AD40" s="5"/>
      <c r="AE40" s="5"/>
    </row>
    <row r="41" spans="2:31" ht="14.25" x14ac:dyDescent="0.2">
      <c r="B41" s="44" t="s">
        <v>27</v>
      </c>
      <c r="C41" s="56">
        <v>675</v>
      </c>
      <c r="D41" s="56">
        <v>642</v>
      </c>
      <c r="E41" s="56">
        <v>489</v>
      </c>
      <c r="F41" s="56">
        <v>253</v>
      </c>
      <c r="G41" s="56">
        <v>103</v>
      </c>
      <c r="H41" s="56">
        <v>432</v>
      </c>
      <c r="I41" s="56">
        <v>40</v>
      </c>
      <c r="J41" s="56">
        <v>240</v>
      </c>
      <c r="K41" s="56">
        <v>373</v>
      </c>
      <c r="L41" s="56">
        <v>383</v>
      </c>
      <c r="M41" s="56">
        <v>321</v>
      </c>
      <c r="N41" s="56">
        <v>580</v>
      </c>
      <c r="O41" s="56">
        <v>737</v>
      </c>
      <c r="P41" s="56">
        <v>558</v>
      </c>
      <c r="Q41" s="56">
        <v>759</v>
      </c>
      <c r="R41" s="56">
        <v>384</v>
      </c>
      <c r="S41" s="56">
        <v>109</v>
      </c>
      <c r="T41" s="56">
        <v>45</v>
      </c>
      <c r="U41" s="56">
        <v>31</v>
      </c>
      <c r="V41" s="56">
        <v>6</v>
      </c>
      <c r="W41" s="56">
        <v>184</v>
      </c>
      <c r="Y41" s="5"/>
      <c r="Z41" s="5"/>
      <c r="AA41" s="5"/>
      <c r="AB41" s="5"/>
      <c r="AC41" s="5"/>
      <c r="AD41" s="5"/>
      <c r="AE41" s="5"/>
    </row>
    <row r="42" spans="2:31" ht="14.25" x14ac:dyDescent="0.2">
      <c r="B42" s="44" t="s">
        <v>28</v>
      </c>
      <c r="C42" s="56">
        <v>1541</v>
      </c>
      <c r="D42" s="56">
        <v>1345</v>
      </c>
      <c r="E42" s="56">
        <v>186</v>
      </c>
      <c r="F42" s="56">
        <v>802</v>
      </c>
      <c r="G42" s="56">
        <v>1326</v>
      </c>
      <c r="H42" s="56">
        <v>500</v>
      </c>
      <c r="I42" s="56">
        <v>72</v>
      </c>
      <c r="J42" s="56">
        <v>452</v>
      </c>
      <c r="K42" s="56">
        <v>789</v>
      </c>
      <c r="L42" s="56">
        <v>902</v>
      </c>
      <c r="M42" s="56">
        <v>743</v>
      </c>
      <c r="N42" s="56">
        <v>1231</v>
      </c>
      <c r="O42" s="56">
        <v>1655</v>
      </c>
      <c r="P42" s="56">
        <v>1426</v>
      </c>
      <c r="Q42" s="56">
        <v>1460</v>
      </c>
      <c r="R42" s="56">
        <v>378</v>
      </c>
      <c r="S42" s="56">
        <v>309</v>
      </c>
      <c r="T42" s="56">
        <v>72</v>
      </c>
      <c r="U42" s="56">
        <v>126</v>
      </c>
      <c r="V42" s="56">
        <v>35</v>
      </c>
      <c r="W42" s="56">
        <v>540</v>
      </c>
      <c r="Y42" s="5"/>
      <c r="Z42" s="5"/>
      <c r="AA42" s="5"/>
      <c r="AB42" s="5"/>
      <c r="AC42" s="5"/>
      <c r="AD42" s="5"/>
      <c r="AE42" s="5"/>
    </row>
    <row r="43" spans="2:31" ht="14.25" x14ac:dyDescent="0.2">
      <c r="B43" s="44" t="s">
        <v>29</v>
      </c>
      <c r="C43" s="56">
        <v>1609</v>
      </c>
      <c r="D43" s="56">
        <v>1705</v>
      </c>
      <c r="E43" s="56">
        <v>344</v>
      </c>
      <c r="F43" s="56">
        <v>1434</v>
      </c>
      <c r="G43" s="56">
        <v>787</v>
      </c>
      <c r="H43" s="56">
        <v>658</v>
      </c>
      <c r="I43" s="56">
        <v>91</v>
      </c>
      <c r="J43" s="56">
        <v>632</v>
      </c>
      <c r="K43" s="56">
        <v>964</v>
      </c>
      <c r="L43" s="56">
        <v>977</v>
      </c>
      <c r="M43" s="56">
        <v>741</v>
      </c>
      <c r="N43" s="56">
        <v>1316</v>
      </c>
      <c r="O43" s="56">
        <v>1998</v>
      </c>
      <c r="P43" s="56">
        <v>1701</v>
      </c>
      <c r="Q43" s="56">
        <v>1613</v>
      </c>
      <c r="R43" s="56">
        <v>511</v>
      </c>
      <c r="S43" s="56">
        <v>350</v>
      </c>
      <c r="T43" s="56">
        <v>100</v>
      </c>
      <c r="U43" s="56">
        <v>119</v>
      </c>
      <c r="V43" s="56">
        <v>29</v>
      </c>
      <c r="W43" s="56">
        <v>504</v>
      </c>
      <c r="Y43" s="5"/>
      <c r="Z43" s="5"/>
      <c r="AA43" s="5"/>
      <c r="AB43" s="5"/>
      <c r="AC43" s="5"/>
      <c r="AD43" s="5"/>
      <c r="AE43" s="5"/>
    </row>
    <row r="44" spans="2:31" ht="14.25" x14ac:dyDescent="0.2">
      <c r="B44" s="44" t="s">
        <v>30</v>
      </c>
      <c r="C44" s="56">
        <v>1211</v>
      </c>
      <c r="D44" s="56">
        <v>1210</v>
      </c>
      <c r="E44" s="56">
        <v>429</v>
      </c>
      <c r="F44" s="56">
        <v>757</v>
      </c>
      <c r="G44" s="56">
        <v>612</v>
      </c>
      <c r="H44" s="56">
        <v>547</v>
      </c>
      <c r="I44" s="56">
        <v>76</v>
      </c>
      <c r="J44" s="56">
        <v>339</v>
      </c>
      <c r="K44" s="56">
        <v>626</v>
      </c>
      <c r="L44" s="56">
        <v>807</v>
      </c>
      <c r="M44" s="56">
        <v>649</v>
      </c>
      <c r="N44" s="56">
        <v>923</v>
      </c>
      <c r="O44" s="56">
        <v>1498</v>
      </c>
      <c r="P44" s="56">
        <v>1055</v>
      </c>
      <c r="Q44" s="56">
        <v>1366</v>
      </c>
      <c r="R44" s="56">
        <v>518</v>
      </c>
      <c r="S44" s="56">
        <v>237</v>
      </c>
      <c r="T44" s="56">
        <v>80</v>
      </c>
      <c r="U44" s="56">
        <v>78</v>
      </c>
      <c r="V44" s="56">
        <v>17</v>
      </c>
      <c r="W44" s="56">
        <v>436</v>
      </c>
      <c r="Y44" s="5"/>
      <c r="Z44" s="5"/>
      <c r="AA44" s="5"/>
      <c r="AB44" s="5"/>
      <c r="AC44" s="5"/>
      <c r="AD44" s="5"/>
      <c r="AE44" s="5"/>
    </row>
    <row r="45" spans="2:31" ht="14.25" x14ac:dyDescent="0.2">
      <c r="B45" s="44" t="s">
        <v>31</v>
      </c>
      <c r="C45" s="56">
        <v>406</v>
      </c>
      <c r="D45" s="56">
        <v>407</v>
      </c>
      <c r="E45" s="56">
        <v>277</v>
      </c>
      <c r="F45" s="56">
        <v>158</v>
      </c>
      <c r="G45" s="56">
        <v>39</v>
      </c>
      <c r="H45" s="56">
        <v>300</v>
      </c>
      <c r="I45" s="56">
        <v>39</v>
      </c>
      <c r="J45" s="56">
        <v>87</v>
      </c>
      <c r="K45" s="56">
        <v>212</v>
      </c>
      <c r="L45" s="56">
        <v>253</v>
      </c>
      <c r="M45" s="56">
        <v>261</v>
      </c>
      <c r="N45" s="56">
        <v>338</v>
      </c>
      <c r="O45" s="56">
        <v>475</v>
      </c>
      <c r="P45" s="56">
        <v>351</v>
      </c>
      <c r="Q45" s="56">
        <v>462</v>
      </c>
      <c r="R45" s="56">
        <v>233</v>
      </c>
      <c r="S45" s="56">
        <v>71</v>
      </c>
      <c r="T45" s="56">
        <v>19</v>
      </c>
      <c r="U45" s="56" t="s">
        <v>103</v>
      </c>
      <c r="V45" s="56" t="s">
        <v>103</v>
      </c>
      <c r="W45" s="56">
        <v>111</v>
      </c>
      <c r="Y45" s="5"/>
      <c r="Z45" s="5"/>
      <c r="AA45" s="5"/>
      <c r="AB45" s="5"/>
      <c r="AC45" s="5"/>
      <c r="AD45" s="5"/>
      <c r="AE45" s="5"/>
    </row>
    <row r="46" spans="2:31" ht="14.25" x14ac:dyDescent="0.2">
      <c r="B46" s="44" t="s">
        <v>32</v>
      </c>
      <c r="C46" s="56">
        <v>1251</v>
      </c>
      <c r="D46" s="56">
        <v>1344</v>
      </c>
      <c r="E46" s="56">
        <v>201</v>
      </c>
      <c r="F46" s="56">
        <v>737</v>
      </c>
      <c r="G46" s="56">
        <v>977</v>
      </c>
      <c r="H46" s="56">
        <v>599</v>
      </c>
      <c r="I46" s="56">
        <v>81</v>
      </c>
      <c r="J46" s="56">
        <v>384</v>
      </c>
      <c r="K46" s="56">
        <v>654</v>
      </c>
      <c r="L46" s="56">
        <v>859</v>
      </c>
      <c r="M46" s="56">
        <v>698</v>
      </c>
      <c r="N46" s="56">
        <v>1037</v>
      </c>
      <c r="O46" s="56">
        <v>1558</v>
      </c>
      <c r="P46" s="56">
        <v>1209</v>
      </c>
      <c r="Q46" s="56">
        <v>1386</v>
      </c>
      <c r="R46" s="56">
        <v>354</v>
      </c>
      <c r="S46" s="56">
        <v>318</v>
      </c>
      <c r="T46" s="56">
        <v>79</v>
      </c>
      <c r="U46" s="56">
        <v>111</v>
      </c>
      <c r="V46" s="56">
        <v>32</v>
      </c>
      <c r="W46" s="56">
        <v>492</v>
      </c>
      <c r="Y46" s="5"/>
      <c r="Z46" s="5"/>
      <c r="AA46" s="5"/>
      <c r="AB46" s="5"/>
      <c r="AC46" s="5"/>
      <c r="AD46" s="5"/>
      <c r="AE46" s="5"/>
    </row>
    <row r="47" spans="2:31" ht="14.25" x14ac:dyDescent="0.2">
      <c r="B47" s="44" t="s">
        <v>33</v>
      </c>
      <c r="C47" s="56">
        <v>882</v>
      </c>
      <c r="D47" s="56">
        <v>865</v>
      </c>
      <c r="E47" s="56">
        <v>389</v>
      </c>
      <c r="F47" s="56">
        <v>900</v>
      </c>
      <c r="G47" s="56">
        <v>213</v>
      </c>
      <c r="H47" s="56">
        <v>204</v>
      </c>
      <c r="I47" s="56">
        <v>41</v>
      </c>
      <c r="J47" s="56">
        <v>350</v>
      </c>
      <c r="K47" s="56">
        <v>510</v>
      </c>
      <c r="L47" s="56">
        <v>554</v>
      </c>
      <c r="M47" s="56">
        <v>333</v>
      </c>
      <c r="N47" s="56">
        <v>757</v>
      </c>
      <c r="O47" s="56">
        <v>990</v>
      </c>
      <c r="P47" s="56">
        <v>955</v>
      </c>
      <c r="Q47" s="56">
        <v>792</v>
      </c>
      <c r="R47" s="56">
        <v>316</v>
      </c>
      <c r="S47" s="56">
        <v>151</v>
      </c>
      <c r="T47" s="56">
        <v>34</v>
      </c>
      <c r="U47" s="56">
        <v>49</v>
      </c>
      <c r="V47" s="56">
        <v>16</v>
      </c>
      <c r="W47" s="56">
        <v>226</v>
      </c>
      <c r="Y47" s="5"/>
      <c r="Z47" s="5"/>
      <c r="AA47" s="5"/>
      <c r="AB47" s="5"/>
      <c r="AC47" s="5"/>
      <c r="AD47" s="5"/>
      <c r="AE47" s="5"/>
    </row>
    <row r="48" spans="2:31" ht="14.25" x14ac:dyDescent="0.2">
      <c r="B48" s="44" t="s">
        <v>34</v>
      </c>
      <c r="C48" s="56">
        <v>687</v>
      </c>
      <c r="D48" s="56">
        <v>649</v>
      </c>
      <c r="E48" s="56">
        <v>233</v>
      </c>
      <c r="F48" s="56">
        <v>179</v>
      </c>
      <c r="G48" s="56">
        <v>259</v>
      </c>
      <c r="H48" s="56">
        <v>613</v>
      </c>
      <c r="I48" s="56">
        <v>52</v>
      </c>
      <c r="J48" s="56">
        <v>188</v>
      </c>
      <c r="K48" s="56">
        <v>356</v>
      </c>
      <c r="L48" s="56">
        <v>394</v>
      </c>
      <c r="M48" s="56">
        <v>398</v>
      </c>
      <c r="N48" s="56">
        <v>522</v>
      </c>
      <c r="O48" s="56">
        <v>814</v>
      </c>
      <c r="P48" s="56">
        <v>512</v>
      </c>
      <c r="Q48" s="56">
        <v>824</v>
      </c>
      <c r="R48" s="56">
        <v>308</v>
      </c>
      <c r="S48" s="56">
        <v>193</v>
      </c>
      <c r="T48" s="56">
        <v>42</v>
      </c>
      <c r="U48" s="56">
        <v>51</v>
      </c>
      <c r="V48" s="56">
        <v>8</v>
      </c>
      <c r="W48" s="56">
        <v>222</v>
      </c>
      <c r="Y48" s="5"/>
      <c r="Z48" s="5"/>
      <c r="AA48" s="5"/>
      <c r="AB48" s="5"/>
      <c r="AC48" s="5"/>
      <c r="AD48" s="5"/>
      <c r="AE48" s="5"/>
    </row>
    <row r="49" spans="2:32" ht="14.25" x14ac:dyDescent="0.2">
      <c r="B49" s="44" t="s">
        <v>35</v>
      </c>
      <c r="C49" s="56">
        <v>418</v>
      </c>
      <c r="D49" s="56">
        <v>425</v>
      </c>
      <c r="E49" s="56">
        <v>491</v>
      </c>
      <c r="F49" s="56">
        <v>179</v>
      </c>
      <c r="G49" s="56">
        <v>17</v>
      </c>
      <c r="H49" s="56">
        <v>126</v>
      </c>
      <c r="I49" s="56">
        <v>30</v>
      </c>
      <c r="J49" s="56">
        <v>139</v>
      </c>
      <c r="K49" s="56">
        <v>196</v>
      </c>
      <c r="L49" s="56">
        <v>301</v>
      </c>
      <c r="M49" s="56">
        <v>207</v>
      </c>
      <c r="N49" s="56">
        <v>359</v>
      </c>
      <c r="O49" s="56">
        <v>484</v>
      </c>
      <c r="P49" s="56">
        <v>274</v>
      </c>
      <c r="Q49" s="56">
        <v>569</v>
      </c>
      <c r="R49" s="56">
        <v>302</v>
      </c>
      <c r="S49" s="56">
        <v>81</v>
      </c>
      <c r="T49" s="56">
        <v>37</v>
      </c>
      <c r="U49" s="56">
        <v>22</v>
      </c>
      <c r="V49" s="56">
        <v>6</v>
      </c>
      <c r="W49" s="56">
        <v>121</v>
      </c>
      <c r="Y49" s="5"/>
      <c r="Z49" s="5"/>
      <c r="AA49" s="5"/>
      <c r="AB49" s="5"/>
      <c r="AC49" s="5"/>
      <c r="AD49" s="5"/>
      <c r="AE49" s="5"/>
    </row>
    <row r="50" spans="2:32" ht="14.25" x14ac:dyDescent="0.2">
      <c r="B50" s="44" t="s">
        <v>36</v>
      </c>
      <c r="C50" s="56">
        <v>250</v>
      </c>
      <c r="D50" s="56">
        <v>252</v>
      </c>
      <c r="E50" s="56">
        <v>187</v>
      </c>
      <c r="F50" s="56">
        <v>53</v>
      </c>
      <c r="G50" s="56" t="s">
        <v>103</v>
      </c>
      <c r="H50" s="56">
        <v>230</v>
      </c>
      <c r="I50" s="56" t="s">
        <v>103</v>
      </c>
      <c r="J50" s="56">
        <v>96</v>
      </c>
      <c r="K50" s="56">
        <v>156</v>
      </c>
      <c r="L50" s="56">
        <v>121</v>
      </c>
      <c r="M50" s="56">
        <v>129</v>
      </c>
      <c r="N50" s="56">
        <v>244</v>
      </c>
      <c r="O50" s="56">
        <v>258</v>
      </c>
      <c r="P50" s="56">
        <v>224</v>
      </c>
      <c r="Q50" s="56">
        <v>278</v>
      </c>
      <c r="R50" s="56">
        <v>143</v>
      </c>
      <c r="S50" s="56">
        <v>40</v>
      </c>
      <c r="T50" s="56">
        <v>21</v>
      </c>
      <c r="U50" s="56" t="s">
        <v>103</v>
      </c>
      <c r="V50" s="56" t="s">
        <v>103</v>
      </c>
      <c r="W50" s="56">
        <v>59</v>
      </c>
      <c r="Y50" s="5"/>
      <c r="Z50" s="5"/>
      <c r="AA50" s="5"/>
      <c r="AB50" s="5"/>
      <c r="AC50" s="5"/>
      <c r="AD50" s="5"/>
      <c r="AE50" s="5"/>
    </row>
    <row r="51" spans="2:32" ht="14.25" x14ac:dyDescent="0.2">
      <c r="B51" s="44" t="s">
        <v>37</v>
      </c>
      <c r="C51" s="56">
        <v>666</v>
      </c>
      <c r="D51" s="56">
        <v>605</v>
      </c>
      <c r="E51" s="56">
        <v>552</v>
      </c>
      <c r="F51" s="56">
        <v>283</v>
      </c>
      <c r="G51" s="56">
        <v>117</v>
      </c>
      <c r="H51" s="56">
        <v>266</v>
      </c>
      <c r="I51" s="56">
        <v>53</v>
      </c>
      <c r="J51" s="56">
        <v>261</v>
      </c>
      <c r="K51" s="56">
        <v>330</v>
      </c>
      <c r="L51" s="56">
        <v>386</v>
      </c>
      <c r="M51" s="56">
        <v>294</v>
      </c>
      <c r="N51" s="56">
        <v>535</v>
      </c>
      <c r="O51" s="56">
        <v>736</v>
      </c>
      <c r="P51" s="56">
        <v>505</v>
      </c>
      <c r="Q51" s="56">
        <v>766</v>
      </c>
      <c r="R51" s="56">
        <v>396</v>
      </c>
      <c r="S51" s="56">
        <v>115</v>
      </c>
      <c r="T51" s="56">
        <v>44</v>
      </c>
      <c r="U51" s="56">
        <v>32</v>
      </c>
      <c r="V51" s="56">
        <v>6</v>
      </c>
      <c r="W51" s="56">
        <v>173</v>
      </c>
      <c r="Y51" s="5"/>
      <c r="Z51" s="5"/>
      <c r="AA51" s="5"/>
      <c r="AB51" s="5"/>
      <c r="AC51" s="5"/>
      <c r="AD51" s="5"/>
      <c r="AE51" s="5"/>
    </row>
    <row r="52" spans="2:32" ht="14.25" x14ac:dyDescent="0.2">
      <c r="B52" s="44" t="s">
        <v>38</v>
      </c>
      <c r="C52" s="56">
        <v>782</v>
      </c>
      <c r="D52" s="56">
        <v>503</v>
      </c>
      <c r="E52" s="56">
        <v>435</v>
      </c>
      <c r="F52" s="56">
        <v>304</v>
      </c>
      <c r="G52" s="56">
        <v>101</v>
      </c>
      <c r="H52" s="56">
        <v>393</v>
      </c>
      <c r="I52" s="56">
        <v>52</v>
      </c>
      <c r="J52" s="56">
        <v>156</v>
      </c>
      <c r="K52" s="56">
        <v>402</v>
      </c>
      <c r="L52" s="56">
        <v>442</v>
      </c>
      <c r="M52" s="56">
        <v>285</v>
      </c>
      <c r="N52" s="56">
        <v>544</v>
      </c>
      <c r="O52" s="56">
        <v>741</v>
      </c>
      <c r="P52" s="56">
        <v>523</v>
      </c>
      <c r="Q52" s="56">
        <v>762</v>
      </c>
      <c r="R52" s="56">
        <v>431</v>
      </c>
      <c r="S52" s="56">
        <v>82</v>
      </c>
      <c r="T52" s="56">
        <v>36</v>
      </c>
      <c r="U52" s="56" t="s">
        <v>103</v>
      </c>
      <c r="V52" s="56" t="s">
        <v>103</v>
      </c>
      <c r="W52" s="56">
        <v>184</v>
      </c>
      <c r="Y52" s="5"/>
      <c r="Z52" s="5"/>
      <c r="AA52" s="5"/>
      <c r="AB52" s="5"/>
      <c r="AC52" s="5"/>
      <c r="AD52" s="5"/>
      <c r="AE52" s="5"/>
    </row>
    <row r="53" spans="2:32" ht="14.25" x14ac:dyDescent="0.2">
      <c r="B53" s="44" t="s">
        <v>39</v>
      </c>
      <c r="C53" s="56">
        <v>1180</v>
      </c>
      <c r="D53" s="56">
        <v>981</v>
      </c>
      <c r="E53" s="56">
        <v>546</v>
      </c>
      <c r="F53" s="56">
        <v>452</v>
      </c>
      <c r="G53" s="56">
        <v>358</v>
      </c>
      <c r="H53" s="56">
        <v>720</v>
      </c>
      <c r="I53" s="56">
        <v>85</v>
      </c>
      <c r="J53" s="56">
        <v>347</v>
      </c>
      <c r="K53" s="56">
        <v>587</v>
      </c>
      <c r="L53" s="56">
        <v>706</v>
      </c>
      <c r="M53" s="56">
        <v>521</v>
      </c>
      <c r="N53" s="56">
        <v>893</v>
      </c>
      <c r="O53" s="56">
        <v>1268</v>
      </c>
      <c r="P53" s="56">
        <v>840</v>
      </c>
      <c r="Q53" s="56">
        <v>1321</v>
      </c>
      <c r="R53" s="56">
        <v>563</v>
      </c>
      <c r="S53" s="56">
        <v>245</v>
      </c>
      <c r="T53" s="56">
        <v>61</v>
      </c>
      <c r="U53" s="56">
        <v>58</v>
      </c>
      <c r="V53" s="56">
        <v>8</v>
      </c>
      <c r="W53" s="56">
        <v>386</v>
      </c>
      <c r="Y53" s="5"/>
      <c r="Z53" s="5"/>
      <c r="AA53" s="5"/>
      <c r="AB53" s="5"/>
      <c r="AC53" s="5"/>
      <c r="AD53" s="5"/>
      <c r="AE53" s="5"/>
    </row>
    <row r="54" spans="2:32" ht="14.25" x14ac:dyDescent="0.2">
      <c r="B54" s="43" t="s">
        <v>57</v>
      </c>
      <c r="C54" s="41">
        <v>16753</v>
      </c>
      <c r="D54" s="41">
        <v>15710</v>
      </c>
      <c r="E54" s="41">
        <v>8274</v>
      </c>
      <c r="F54" s="41">
        <v>8833</v>
      </c>
      <c r="G54" s="41">
        <v>5840</v>
      </c>
      <c r="H54" s="41">
        <v>8412</v>
      </c>
      <c r="I54" s="41">
        <v>1104</v>
      </c>
      <c r="J54" s="41">
        <v>5330</v>
      </c>
      <c r="K54" s="41">
        <v>8939</v>
      </c>
      <c r="L54" s="41">
        <v>10196</v>
      </c>
      <c r="M54" s="41">
        <v>7998</v>
      </c>
      <c r="N54" s="41">
        <v>13554</v>
      </c>
      <c r="O54" s="41">
        <v>18909</v>
      </c>
      <c r="P54" s="41">
        <v>14447</v>
      </c>
      <c r="Q54" s="41">
        <v>18016</v>
      </c>
      <c r="R54" s="41">
        <v>7501</v>
      </c>
      <c r="S54" s="41">
        <v>3189</v>
      </c>
      <c r="T54" s="41">
        <v>966</v>
      </c>
      <c r="U54" s="41">
        <v>1021</v>
      </c>
      <c r="V54" s="41">
        <v>225</v>
      </c>
      <c r="W54" s="41">
        <v>5114</v>
      </c>
      <c r="Y54" s="5"/>
      <c r="Z54" s="5"/>
      <c r="AA54" s="5"/>
      <c r="AB54" s="5"/>
      <c r="AC54" s="5"/>
      <c r="AD54" s="5"/>
      <c r="AE54" s="5"/>
    </row>
    <row r="55" spans="2:32" ht="14.25" x14ac:dyDescent="0.2">
      <c r="X55" s="5"/>
      <c r="Y55" s="5"/>
      <c r="Z55" s="5"/>
      <c r="AA55" s="5"/>
      <c r="AB55" s="5"/>
      <c r="AC55" s="5"/>
      <c r="AD55" s="5"/>
      <c r="AE55" s="5"/>
      <c r="AF55" s="5"/>
    </row>
    <row r="57" spans="2:32" ht="15" customHeight="1" x14ac:dyDescent="0.2">
      <c r="B57" s="26" t="s">
        <v>70</v>
      </c>
      <c r="C57" s="26"/>
      <c r="D57" s="26"/>
      <c r="E57" s="26"/>
      <c r="F57" s="26"/>
      <c r="G57" s="26"/>
      <c r="H57" s="26"/>
      <c r="I57" s="26"/>
      <c r="J57" s="26"/>
      <c r="K57" s="26"/>
      <c r="L57" s="26"/>
    </row>
    <row r="58" spans="2:32" ht="15" x14ac:dyDescent="0.25">
      <c r="B58" s="2"/>
    </row>
    <row r="59" spans="2:32" ht="14.25" x14ac:dyDescent="0.2">
      <c r="B59" s="80" t="s">
        <v>99</v>
      </c>
      <c r="C59" s="84" t="s">
        <v>102</v>
      </c>
      <c r="D59" s="85"/>
      <c r="E59" s="85"/>
      <c r="F59" s="85"/>
      <c r="G59" s="85"/>
      <c r="H59" s="85"/>
      <c r="I59" s="85"/>
      <c r="J59" s="85"/>
      <c r="K59" s="85"/>
      <c r="L59" s="85"/>
      <c r="M59" s="85"/>
      <c r="N59" s="85"/>
      <c r="O59" s="85"/>
      <c r="P59" s="85"/>
      <c r="Q59" s="86"/>
      <c r="T59" s="5"/>
      <c r="U59" s="8"/>
      <c r="V59" s="8"/>
    </row>
    <row r="60" spans="2:32" ht="14.25" x14ac:dyDescent="0.2">
      <c r="B60" s="81"/>
      <c r="C60" s="73" t="s">
        <v>3</v>
      </c>
      <c r="D60" s="73"/>
      <c r="E60" s="73" t="s">
        <v>40</v>
      </c>
      <c r="F60" s="73"/>
      <c r="G60" s="73"/>
      <c r="H60" s="73"/>
      <c r="I60" s="73"/>
      <c r="J60" s="73" t="s">
        <v>42</v>
      </c>
      <c r="K60" s="73"/>
      <c r="L60" s="73"/>
      <c r="M60" s="73"/>
      <c r="N60" s="73" t="s">
        <v>43</v>
      </c>
      <c r="O60" s="73"/>
      <c r="P60" s="77" t="s">
        <v>47</v>
      </c>
      <c r="Q60" s="79"/>
      <c r="T60" s="5"/>
      <c r="U60" s="8"/>
      <c r="V60" s="8"/>
    </row>
    <row r="61" spans="2:32" ht="25.5" x14ac:dyDescent="0.2">
      <c r="B61" s="82"/>
      <c r="C61" s="45" t="s">
        <v>4</v>
      </c>
      <c r="D61" s="45" t="s">
        <v>5</v>
      </c>
      <c r="E61" s="45" t="s">
        <v>41</v>
      </c>
      <c r="F61" s="48" t="s">
        <v>82</v>
      </c>
      <c r="G61" s="45" t="s">
        <v>87</v>
      </c>
      <c r="H61" s="45" t="s">
        <v>58</v>
      </c>
      <c r="I61" s="45" t="s">
        <v>56</v>
      </c>
      <c r="J61" s="45" t="s">
        <v>81</v>
      </c>
      <c r="K61" s="45" t="s">
        <v>80</v>
      </c>
      <c r="L61" s="45" t="s">
        <v>6</v>
      </c>
      <c r="M61" s="45" t="s">
        <v>7</v>
      </c>
      <c r="N61" s="45" t="s">
        <v>18</v>
      </c>
      <c r="O61" s="45" t="s">
        <v>8</v>
      </c>
      <c r="P61" s="45" t="s">
        <v>48</v>
      </c>
      <c r="Q61" s="45" t="s">
        <v>49</v>
      </c>
      <c r="T61" s="8"/>
    </row>
    <row r="62" spans="2:32" x14ac:dyDescent="0.2">
      <c r="B62" s="44" t="s">
        <v>21</v>
      </c>
      <c r="C62" s="56">
        <v>32</v>
      </c>
      <c r="D62" s="56">
        <v>394</v>
      </c>
      <c r="E62" s="56">
        <v>85</v>
      </c>
      <c r="F62" s="56">
        <v>80</v>
      </c>
      <c r="G62" s="56">
        <v>109</v>
      </c>
      <c r="H62" s="56">
        <v>141</v>
      </c>
      <c r="I62" s="56">
        <v>11</v>
      </c>
      <c r="J62" s="56">
        <v>61</v>
      </c>
      <c r="K62" s="56">
        <v>207</v>
      </c>
      <c r="L62" s="56">
        <v>152</v>
      </c>
      <c r="M62" s="56">
        <v>6</v>
      </c>
      <c r="N62" s="56">
        <v>112</v>
      </c>
      <c r="O62" s="56">
        <v>314</v>
      </c>
      <c r="P62" s="56">
        <v>193</v>
      </c>
      <c r="Q62" s="56">
        <v>232</v>
      </c>
      <c r="T62" s="8"/>
    </row>
    <row r="63" spans="2:32" x14ac:dyDescent="0.2">
      <c r="B63" s="44" t="s">
        <v>22</v>
      </c>
      <c r="C63" s="56">
        <v>13</v>
      </c>
      <c r="D63" s="56">
        <v>187</v>
      </c>
      <c r="E63" s="56">
        <v>77</v>
      </c>
      <c r="F63" s="56">
        <v>40</v>
      </c>
      <c r="G63" s="56" t="s">
        <v>103</v>
      </c>
      <c r="H63" s="56">
        <v>62</v>
      </c>
      <c r="I63" s="56" t="s">
        <v>103</v>
      </c>
      <c r="J63" s="56" t="s">
        <v>103</v>
      </c>
      <c r="K63" s="56">
        <v>102</v>
      </c>
      <c r="L63" s="56">
        <v>68</v>
      </c>
      <c r="M63" s="56" t="s">
        <v>103</v>
      </c>
      <c r="N63" s="56">
        <v>59</v>
      </c>
      <c r="O63" s="56">
        <v>141</v>
      </c>
      <c r="P63" s="56">
        <v>75</v>
      </c>
      <c r="Q63" s="56">
        <v>125</v>
      </c>
      <c r="T63" s="8"/>
    </row>
    <row r="64" spans="2:32" x14ac:dyDescent="0.2">
      <c r="B64" s="44" t="s">
        <v>23</v>
      </c>
      <c r="C64" s="56">
        <v>62</v>
      </c>
      <c r="D64" s="56">
        <v>751</v>
      </c>
      <c r="E64" s="56">
        <v>269</v>
      </c>
      <c r="F64" s="56">
        <v>391</v>
      </c>
      <c r="G64" s="56">
        <v>53</v>
      </c>
      <c r="H64" s="56">
        <v>85</v>
      </c>
      <c r="I64" s="56">
        <v>15</v>
      </c>
      <c r="J64" s="56">
        <v>158</v>
      </c>
      <c r="K64" s="56">
        <v>448</v>
      </c>
      <c r="L64" s="56">
        <v>194</v>
      </c>
      <c r="M64" s="56">
        <v>13</v>
      </c>
      <c r="N64" s="56">
        <v>200</v>
      </c>
      <c r="O64" s="56">
        <v>613</v>
      </c>
      <c r="P64" s="56">
        <v>440</v>
      </c>
      <c r="Q64" s="56">
        <v>373</v>
      </c>
      <c r="T64" s="8"/>
    </row>
    <row r="65" spans="2:20" x14ac:dyDescent="0.2">
      <c r="B65" s="44" t="s">
        <v>86</v>
      </c>
      <c r="C65" s="56" t="s">
        <v>103</v>
      </c>
      <c r="D65" s="56" t="s">
        <v>103</v>
      </c>
      <c r="E65" s="56" t="s">
        <v>103</v>
      </c>
      <c r="F65" s="56">
        <v>22</v>
      </c>
      <c r="G65" s="56" t="s">
        <v>103</v>
      </c>
      <c r="H65" s="56">
        <v>9</v>
      </c>
      <c r="I65" s="56" t="s">
        <v>103</v>
      </c>
      <c r="J65" s="56">
        <v>8</v>
      </c>
      <c r="K65" s="56">
        <v>48</v>
      </c>
      <c r="L65" s="56">
        <v>36</v>
      </c>
      <c r="M65" s="56">
        <v>0</v>
      </c>
      <c r="N65" s="56">
        <v>28</v>
      </c>
      <c r="O65" s="56">
        <v>64</v>
      </c>
      <c r="P65" s="56">
        <v>36</v>
      </c>
      <c r="Q65" s="56">
        <v>56</v>
      </c>
      <c r="T65" s="8"/>
    </row>
    <row r="66" spans="2:20" x14ac:dyDescent="0.2">
      <c r="B66" s="44" t="s">
        <v>24</v>
      </c>
      <c r="C66" s="56">
        <v>156</v>
      </c>
      <c r="D66" s="56">
        <v>2142</v>
      </c>
      <c r="E66" s="56">
        <v>501</v>
      </c>
      <c r="F66" s="56">
        <v>980</v>
      </c>
      <c r="G66" s="56">
        <v>424</v>
      </c>
      <c r="H66" s="56">
        <v>355</v>
      </c>
      <c r="I66" s="56">
        <v>38</v>
      </c>
      <c r="J66" s="56">
        <v>461</v>
      </c>
      <c r="K66" s="56">
        <v>1317</v>
      </c>
      <c r="L66" s="56">
        <v>493</v>
      </c>
      <c r="M66" s="56">
        <v>27</v>
      </c>
      <c r="N66" s="56">
        <v>460</v>
      </c>
      <c r="O66" s="56">
        <v>1838</v>
      </c>
      <c r="P66" s="56">
        <v>1281</v>
      </c>
      <c r="Q66" s="56">
        <v>1013</v>
      </c>
      <c r="T66" s="8"/>
    </row>
    <row r="67" spans="2:20" x14ac:dyDescent="0.2">
      <c r="B67" s="44" t="s">
        <v>25</v>
      </c>
      <c r="C67" s="56">
        <v>33</v>
      </c>
      <c r="D67" s="56">
        <v>562</v>
      </c>
      <c r="E67" s="56">
        <v>319</v>
      </c>
      <c r="F67" s="56">
        <v>96</v>
      </c>
      <c r="G67" s="56">
        <v>12</v>
      </c>
      <c r="H67" s="56">
        <v>145</v>
      </c>
      <c r="I67" s="56">
        <v>23</v>
      </c>
      <c r="J67" s="56">
        <v>82</v>
      </c>
      <c r="K67" s="56">
        <v>329</v>
      </c>
      <c r="L67" s="56">
        <v>176</v>
      </c>
      <c r="M67" s="56">
        <v>8</v>
      </c>
      <c r="N67" s="56">
        <v>173</v>
      </c>
      <c r="O67" s="56">
        <v>422</v>
      </c>
      <c r="P67" s="56">
        <v>293</v>
      </c>
      <c r="Q67" s="56">
        <v>302</v>
      </c>
      <c r="T67" s="8"/>
    </row>
    <row r="68" spans="2:20" x14ac:dyDescent="0.2">
      <c r="B68" s="44" t="s">
        <v>26</v>
      </c>
      <c r="C68" s="56">
        <v>26</v>
      </c>
      <c r="D68" s="56">
        <v>684</v>
      </c>
      <c r="E68" s="56">
        <v>176</v>
      </c>
      <c r="F68" s="56">
        <v>194</v>
      </c>
      <c r="G68" s="56">
        <v>95</v>
      </c>
      <c r="H68" s="56">
        <v>225</v>
      </c>
      <c r="I68" s="56">
        <v>20</v>
      </c>
      <c r="J68" s="56" t="s">
        <v>103</v>
      </c>
      <c r="K68" s="56">
        <v>392</v>
      </c>
      <c r="L68" s="56">
        <v>199</v>
      </c>
      <c r="M68" s="56" t="s">
        <v>103</v>
      </c>
      <c r="N68" s="56">
        <v>192</v>
      </c>
      <c r="O68" s="56">
        <v>518</v>
      </c>
      <c r="P68" s="56">
        <v>364</v>
      </c>
      <c r="Q68" s="56">
        <v>345</v>
      </c>
      <c r="T68" s="8"/>
    </row>
    <row r="69" spans="2:20" x14ac:dyDescent="0.2">
      <c r="B69" s="44" t="s">
        <v>27</v>
      </c>
      <c r="C69" s="56">
        <v>32</v>
      </c>
      <c r="D69" s="56">
        <v>545</v>
      </c>
      <c r="E69" s="56">
        <v>165</v>
      </c>
      <c r="F69" s="56">
        <v>182</v>
      </c>
      <c r="G69" s="56">
        <v>77</v>
      </c>
      <c r="H69" s="56">
        <v>138</v>
      </c>
      <c r="I69" s="56">
        <v>15</v>
      </c>
      <c r="J69" s="56">
        <v>81</v>
      </c>
      <c r="K69" s="56">
        <v>327</v>
      </c>
      <c r="L69" s="56">
        <v>161</v>
      </c>
      <c r="M69" s="56">
        <v>8</v>
      </c>
      <c r="N69" s="56">
        <v>146</v>
      </c>
      <c r="O69" s="56">
        <v>431</v>
      </c>
      <c r="P69" s="56">
        <v>294</v>
      </c>
      <c r="Q69" s="56">
        <v>282</v>
      </c>
      <c r="T69" s="8"/>
    </row>
    <row r="70" spans="2:20" x14ac:dyDescent="0.2">
      <c r="B70" s="44" t="s">
        <v>28</v>
      </c>
      <c r="C70" s="56">
        <v>145</v>
      </c>
      <c r="D70" s="56">
        <v>1638</v>
      </c>
      <c r="E70" s="56">
        <v>50</v>
      </c>
      <c r="F70" s="56">
        <v>644</v>
      </c>
      <c r="G70" s="56">
        <v>923</v>
      </c>
      <c r="H70" s="56">
        <v>143</v>
      </c>
      <c r="I70" s="56">
        <v>23</v>
      </c>
      <c r="J70" s="56">
        <v>378</v>
      </c>
      <c r="K70" s="56">
        <v>1009</v>
      </c>
      <c r="L70" s="56">
        <v>351</v>
      </c>
      <c r="M70" s="56">
        <v>45</v>
      </c>
      <c r="N70" s="56">
        <v>364</v>
      </c>
      <c r="O70" s="56">
        <v>1419</v>
      </c>
      <c r="P70" s="56">
        <v>1059</v>
      </c>
      <c r="Q70" s="56">
        <v>723</v>
      </c>
      <c r="T70" s="8"/>
    </row>
    <row r="71" spans="2:20" x14ac:dyDescent="0.2">
      <c r="B71" s="44" t="s">
        <v>29</v>
      </c>
      <c r="C71" s="56">
        <v>181</v>
      </c>
      <c r="D71" s="56">
        <v>2599</v>
      </c>
      <c r="E71" s="56">
        <v>172</v>
      </c>
      <c r="F71" s="56">
        <v>1539</v>
      </c>
      <c r="G71" s="56">
        <v>838</v>
      </c>
      <c r="H71" s="56">
        <v>198</v>
      </c>
      <c r="I71" s="56">
        <v>33</v>
      </c>
      <c r="J71" s="56">
        <v>645</v>
      </c>
      <c r="K71" s="56">
        <v>1631</v>
      </c>
      <c r="L71" s="56">
        <v>457</v>
      </c>
      <c r="M71" s="56">
        <v>47</v>
      </c>
      <c r="N71" s="56">
        <v>508</v>
      </c>
      <c r="O71" s="56">
        <v>2272</v>
      </c>
      <c r="P71" s="56">
        <v>1732</v>
      </c>
      <c r="Q71" s="56">
        <v>1047</v>
      </c>
      <c r="T71" s="8"/>
    </row>
    <row r="72" spans="2:20" x14ac:dyDescent="0.2">
      <c r="B72" s="44" t="s">
        <v>30</v>
      </c>
      <c r="C72" s="56">
        <v>95</v>
      </c>
      <c r="D72" s="56">
        <v>1174</v>
      </c>
      <c r="E72" s="56">
        <v>104</v>
      </c>
      <c r="F72" s="56">
        <v>521</v>
      </c>
      <c r="G72" s="56">
        <v>467</v>
      </c>
      <c r="H72" s="56">
        <v>153</v>
      </c>
      <c r="I72" s="56">
        <v>24</v>
      </c>
      <c r="J72" s="56">
        <v>237</v>
      </c>
      <c r="K72" s="56">
        <v>720</v>
      </c>
      <c r="L72" s="56">
        <v>298</v>
      </c>
      <c r="M72" s="56">
        <v>14</v>
      </c>
      <c r="N72" s="56">
        <v>242</v>
      </c>
      <c r="O72" s="56">
        <v>1027</v>
      </c>
      <c r="P72" s="56">
        <v>706</v>
      </c>
      <c r="Q72" s="56">
        <v>563</v>
      </c>
      <c r="T72" s="8"/>
    </row>
    <row r="73" spans="2:20" x14ac:dyDescent="0.2">
      <c r="B73" s="44" t="s">
        <v>31</v>
      </c>
      <c r="C73" s="56">
        <v>15</v>
      </c>
      <c r="D73" s="56">
        <v>222</v>
      </c>
      <c r="E73" s="56">
        <v>64</v>
      </c>
      <c r="F73" s="56">
        <v>74</v>
      </c>
      <c r="G73" s="56">
        <v>25</v>
      </c>
      <c r="H73" s="56">
        <v>68</v>
      </c>
      <c r="I73" s="56">
        <v>6</v>
      </c>
      <c r="J73" s="56">
        <v>27</v>
      </c>
      <c r="K73" s="56">
        <v>114</v>
      </c>
      <c r="L73" s="56">
        <v>90</v>
      </c>
      <c r="M73" s="56">
        <v>6</v>
      </c>
      <c r="N73" s="56">
        <v>60</v>
      </c>
      <c r="O73" s="56">
        <v>177</v>
      </c>
      <c r="P73" s="56">
        <v>104</v>
      </c>
      <c r="Q73" s="56">
        <v>132</v>
      </c>
      <c r="T73" s="8"/>
    </row>
    <row r="74" spans="2:20" x14ac:dyDescent="0.2">
      <c r="B74" s="44" t="s">
        <v>32</v>
      </c>
      <c r="C74" s="56">
        <v>148</v>
      </c>
      <c r="D74" s="56">
        <v>1807</v>
      </c>
      <c r="E74" s="56">
        <v>60</v>
      </c>
      <c r="F74" s="56">
        <v>757</v>
      </c>
      <c r="G74" s="56">
        <v>885</v>
      </c>
      <c r="H74" s="56">
        <v>233</v>
      </c>
      <c r="I74" s="56">
        <v>20</v>
      </c>
      <c r="J74" s="56">
        <v>384</v>
      </c>
      <c r="K74" s="56">
        <v>1121</v>
      </c>
      <c r="L74" s="56">
        <v>408</v>
      </c>
      <c r="M74" s="56">
        <v>42</v>
      </c>
      <c r="N74" s="56">
        <v>368</v>
      </c>
      <c r="O74" s="56">
        <v>1587</v>
      </c>
      <c r="P74" s="56">
        <v>1117</v>
      </c>
      <c r="Q74" s="56">
        <v>835</v>
      </c>
      <c r="T74" s="8"/>
    </row>
    <row r="75" spans="2:20" x14ac:dyDescent="0.2">
      <c r="B75" s="44" t="s">
        <v>33</v>
      </c>
      <c r="C75" s="56">
        <v>87</v>
      </c>
      <c r="D75" s="56">
        <v>1224</v>
      </c>
      <c r="E75" s="56">
        <v>192</v>
      </c>
      <c r="F75" s="56">
        <v>844</v>
      </c>
      <c r="G75" s="56">
        <v>177</v>
      </c>
      <c r="H75" s="56">
        <v>83</v>
      </c>
      <c r="I75" s="56">
        <v>15</v>
      </c>
      <c r="J75" s="56">
        <v>284</v>
      </c>
      <c r="K75" s="56">
        <v>769</v>
      </c>
      <c r="L75" s="56">
        <v>238</v>
      </c>
      <c r="M75" s="56">
        <v>20</v>
      </c>
      <c r="N75" s="56">
        <v>291</v>
      </c>
      <c r="O75" s="56">
        <v>1020</v>
      </c>
      <c r="P75" s="56">
        <v>779</v>
      </c>
      <c r="Q75" s="56">
        <v>532</v>
      </c>
      <c r="T75" s="8"/>
    </row>
    <row r="76" spans="2:20" x14ac:dyDescent="0.2">
      <c r="B76" s="44" t="s">
        <v>34</v>
      </c>
      <c r="C76" s="56">
        <v>45</v>
      </c>
      <c r="D76" s="56">
        <v>527</v>
      </c>
      <c r="E76" s="56">
        <v>61</v>
      </c>
      <c r="F76" s="56">
        <v>133</v>
      </c>
      <c r="G76" s="56">
        <v>209</v>
      </c>
      <c r="H76" s="56">
        <v>158</v>
      </c>
      <c r="I76" s="56">
        <v>11</v>
      </c>
      <c r="J76" s="56">
        <v>93</v>
      </c>
      <c r="K76" s="56">
        <v>325</v>
      </c>
      <c r="L76" s="56">
        <v>142</v>
      </c>
      <c r="M76" s="56">
        <v>12</v>
      </c>
      <c r="N76" s="56">
        <v>134</v>
      </c>
      <c r="O76" s="56">
        <v>438</v>
      </c>
      <c r="P76" s="56">
        <v>287</v>
      </c>
      <c r="Q76" s="56">
        <v>283</v>
      </c>
      <c r="T76" s="8"/>
    </row>
    <row r="77" spans="2:20" x14ac:dyDescent="0.2">
      <c r="B77" s="44" t="s">
        <v>35</v>
      </c>
      <c r="C77" s="56">
        <v>28</v>
      </c>
      <c r="D77" s="56">
        <v>462</v>
      </c>
      <c r="E77" s="56">
        <v>272</v>
      </c>
      <c r="F77" s="56">
        <v>128</v>
      </c>
      <c r="G77" s="56">
        <v>15</v>
      </c>
      <c r="H77" s="56">
        <v>52</v>
      </c>
      <c r="I77" s="56">
        <v>23</v>
      </c>
      <c r="J77" s="56" t="s">
        <v>103</v>
      </c>
      <c r="K77" s="56">
        <v>274</v>
      </c>
      <c r="L77" s="56">
        <v>136</v>
      </c>
      <c r="M77" s="56" t="s">
        <v>103</v>
      </c>
      <c r="N77" s="56">
        <v>128</v>
      </c>
      <c r="O77" s="56">
        <v>362</v>
      </c>
      <c r="P77" s="56">
        <v>249</v>
      </c>
      <c r="Q77" s="56">
        <v>241</v>
      </c>
      <c r="T77" s="8"/>
    </row>
    <row r="78" spans="2:20" x14ac:dyDescent="0.2">
      <c r="B78" s="44" t="s">
        <v>36</v>
      </c>
      <c r="C78" s="56">
        <v>12</v>
      </c>
      <c r="D78" s="56">
        <v>213</v>
      </c>
      <c r="E78" s="56">
        <v>101</v>
      </c>
      <c r="F78" s="56">
        <v>42</v>
      </c>
      <c r="G78" s="56">
        <v>11</v>
      </c>
      <c r="H78" s="56">
        <v>61</v>
      </c>
      <c r="I78" s="56">
        <v>10</v>
      </c>
      <c r="J78" s="56" t="s">
        <v>103</v>
      </c>
      <c r="K78" s="56">
        <v>131</v>
      </c>
      <c r="L78" s="56">
        <v>55</v>
      </c>
      <c r="M78" s="56" t="s">
        <v>103</v>
      </c>
      <c r="N78" s="56">
        <v>67</v>
      </c>
      <c r="O78" s="56">
        <v>158</v>
      </c>
      <c r="P78" s="56">
        <v>118</v>
      </c>
      <c r="Q78" s="56">
        <v>107</v>
      </c>
      <c r="T78" s="8"/>
    </row>
    <row r="79" spans="2:20" x14ac:dyDescent="0.2">
      <c r="B79" s="44" t="s">
        <v>37</v>
      </c>
      <c r="C79" s="56">
        <v>36</v>
      </c>
      <c r="D79" s="56">
        <v>629</v>
      </c>
      <c r="E79" s="56">
        <v>225</v>
      </c>
      <c r="F79" s="56">
        <v>235</v>
      </c>
      <c r="G79" s="56">
        <v>92</v>
      </c>
      <c r="H79" s="56">
        <v>107</v>
      </c>
      <c r="I79" s="56">
        <v>6</v>
      </c>
      <c r="J79" s="56">
        <v>119</v>
      </c>
      <c r="K79" s="56">
        <v>380</v>
      </c>
      <c r="L79" s="56">
        <v>159</v>
      </c>
      <c r="M79" s="56">
        <v>7</v>
      </c>
      <c r="N79" s="56">
        <v>142</v>
      </c>
      <c r="O79" s="56">
        <v>523</v>
      </c>
      <c r="P79" s="56">
        <v>349</v>
      </c>
      <c r="Q79" s="56">
        <v>315</v>
      </c>
      <c r="T79" s="8"/>
    </row>
    <row r="80" spans="2:20" x14ac:dyDescent="0.2">
      <c r="B80" s="44" t="s">
        <v>38</v>
      </c>
      <c r="C80" s="56" t="s">
        <v>103</v>
      </c>
      <c r="D80" s="56" t="s">
        <v>103</v>
      </c>
      <c r="E80" s="56" t="s">
        <v>103</v>
      </c>
      <c r="F80" s="56">
        <v>45</v>
      </c>
      <c r="G80" s="56">
        <v>48</v>
      </c>
      <c r="H80" s="56">
        <v>45</v>
      </c>
      <c r="I80" s="56" t="s">
        <v>103</v>
      </c>
      <c r="J80" s="56" t="s">
        <v>103</v>
      </c>
      <c r="K80" s="56">
        <v>99</v>
      </c>
      <c r="L80" s="56">
        <v>57</v>
      </c>
      <c r="M80" s="56" t="s">
        <v>103</v>
      </c>
      <c r="N80" s="56">
        <v>39</v>
      </c>
      <c r="O80" s="56">
        <v>144</v>
      </c>
      <c r="P80" s="56">
        <v>74</v>
      </c>
      <c r="Q80" s="56">
        <v>109</v>
      </c>
      <c r="T80" s="8"/>
    </row>
    <row r="81" spans="2:27" x14ac:dyDescent="0.2">
      <c r="B81" s="44" t="s">
        <v>39</v>
      </c>
      <c r="C81" s="56">
        <v>70</v>
      </c>
      <c r="D81" s="56">
        <v>844</v>
      </c>
      <c r="E81" s="56">
        <v>185</v>
      </c>
      <c r="F81" s="56">
        <v>315</v>
      </c>
      <c r="G81" s="56">
        <v>231</v>
      </c>
      <c r="H81" s="56">
        <v>160</v>
      </c>
      <c r="I81" s="56">
        <v>23</v>
      </c>
      <c r="J81" s="56">
        <v>146</v>
      </c>
      <c r="K81" s="56">
        <v>541</v>
      </c>
      <c r="L81" s="56">
        <v>208</v>
      </c>
      <c r="M81" s="56">
        <v>19</v>
      </c>
      <c r="N81" s="56">
        <v>198</v>
      </c>
      <c r="O81" s="56">
        <v>716</v>
      </c>
      <c r="P81" s="56">
        <v>495</v>
      </c>
      <c r="Q81" s="56">
        <v>419</v>
      </c>
      <c r="T81" s="8"/>
    </row>
    <row r="82" spans="2:27" x14ac:dyDescent="0.2">
      <c r="B82" s="43" t="s">
        <v>57</v>
      </c>
      <c r="C82" s="41">
        <v>1236</v>
      </c>
      <c r="D82" s="41">
        <v>16859</v>
      </c>
      <c r="E82" s="41">
        <v>3175</v>
      </c>
      <c r="F82" s="41">
        <v>7262</v>
      </c>
      <c r="G82" s="41">
        <v>4710</v>
      </c>
      <c r="H82" s="41">
        <v>2621</v>
      </c>
      <c r="I82" s="41">
        <v>327</v>
      </c>
      <c r="J82" s="41">
        <v>3441</v>
      </c>
      <c r="K82" s="41">
        <v>10284</v>
      </c>
      <c r="L82" s="41">
        <v>4078</v>
      </c>
      <c r="M82" s="41">
        <v>292</v>
      </c>
      <c r="N82" s="41">
        <v>3911</v>
      </c>
      <c r="O82" s="41">
        <v>14184</v>
      </c>
      <c r="P82" s="41">
        <v>10045</v>
      </c>
      <c r="Q82" s="41">
        <v>8034</v>
      </c>
      <c r="T82" s="8"/>
    </row>
    <row r="83" spans="2:27" ht="14.25" x14ac:dyDescent="0.2">
      <c r="B83"/>
      <c r="R83" s="5"/>
      <c r="S83" s="5"/>
      <c r="T83" s="5"/>
      <c r="U83" s="8"/>
      <c r="V83" s="8"/>
    </row>
    <row r="85" spans="2:27" ht="15" customHeight="1" x14ac:dyDescent="0.2">
      <c r="B85" s="26" t="s">
        <v>71</v>
      </c>
      <c r="C85" s="26"/>
      <c r="D85" s="26"/>
      <c r="E85" s="26"/>
      <c r="F85" s="26"/>
      <c r="G85" s="26"/>
      <c r="H85" s="26"/>
      <c r="I85" s="26"/>
      <c r="J85" s="26"/>
      <c r="K85" s="26"/>
      <c r="L85" s="26"/>
      <c r="Z85" s="8"/>
    </row>
    <row r="86" spans="2:27" ht="15" x14ac:dyDescent="0.25">
      <c r="B86" s="2"/>
      <c r="Z86" s="8"/>
    </row>
    <row r="87" spans="2:27" x14ac:dyDescent="0.2">
      <c r="B87" s="80" t="s">
        <v>99</v>
      </c>
      <c r="C87" s="84" t="s">
        <v>102</v>
      </c>
      <c r="D87" s="85"/>
      <c r="E87" s="85"/>
      <c r="F87" s="85"/>
      <c r="G87" s="85"/>
      <c r="H87" s="85"/>
      <c r="I87" s="85"/>
      <c r="J87" s="85"/>
      <c r="K87" s="85"/>
      <c r="L87" s="85"/>
      <c r="M87" s="85"/>
      <c r="N87" s="85"/>
      <c r="O87" s="85"/>
      <c r="P87" s="85"/>
      <c r="Q87" s="85"/>
      <c r="R87" s="85"/>
      <c r="S87" s="85"/>
      <c r="T87" s="85"/>
      <c r="U87" s="85"/>
      <c r="V87" s="85"/>
      <c r="W87" s="85"/>
      <c r="X87" s="85"/>
      <c r="Y87" s="86"/>
      <c r="Z87" s="8"/>
      <c r="AA87" s="8"/>
    </row>
    <row r="88" spans="2:27" x14ac:dyDescent="0.2">
      <c r="B88" s="81"/>
      <c r="C88" s="76" t="s">
        <v>3</v>
      </c>
      <c r="D88" s="76"/>
      <c r="E88" s="73" t="s">
        <v>40</v>
      </c>
      <c r="F88" s="73"/>
      <c r="G88" s="73"/>
      <c r="H88" s="73"/>
      <c r="I88" s="73"/>
      <c r="J88" s="73" t="s">
        <v>42</v>
      </c>
      <c r="K88" s="73"/>
      <c r="L88" s="73"/>
      <c r="M88" s="73"/>
      <c r="N88" s="73" t="s">
        <v>43</v>
      </c>
      <c r="O88" s="73"/>
      <c r="P88" s="73" t="s">
        <v>63</v>
      </c>
      <c r="Q88" s="87"/>
      <c r="R88" s="77" t="s">
        <v>91</v>
      </c>
      <c r="S88" s="78"/>
      <c r="T88" s="78"/>
      <c r="U88" s="78"/>
      <c r="V88" s="78"/>
      <c r="W88" s="78"/>
      <c r="X88" s="78"/>
      <c r="Y88" s="79"/>
      <c r="Z88" s="8"/>
      <c r="AA88" s="8"/>
    </row>
    <row r="89" spans="2:27" ht="39" customHeight="1" x14ac:dyDescent="0.2">
      <c r="B89" s="82"/>
      <c r="C89" s="45" t="s">
        <v>4</v>
      </c>
      <c r="D89" s="45" t="s">
        <v>5</v>
      </c>
      <c r="E89" s="45" t="s">
        <v>41</v>
      </c>
      <c r="F89" s="48" t="s">
        <v>82</v>
      </c>
      <c r="G89" s="45" t="s">
        <v>87</v>
      </c>
      <c r="H89" s="45" t="s">
        <v>58</v>
      </c>
      <c r="I89" s="45" t="s">
        <v>56</v>
      </c>
      <c r="J89" s="45" t="s">
        <v>81</v>
      </c>
      <c r="K89" s="45" t="s">
        <v>80</v>
      </c>
      <c r="L89" s="45" t="s">
        <v>6</v>
      </c>
      <c r="M89" s="45" t="s">
        <v>7</v>
      </c>
      <c r="N89" s="45" t="s">
        <v>18</v>
      </c>
      <c r="O89" s="45" t="s">
        <v>8</v>
      </c>
      <c r="P89" s="45" t="s">
        <v>64</v>
      </c>
      <c r="Q89" s="45" t="s">
        <v>50</v>
      </c>
      <c r="R89" s="45" t="s">
        <v>60</v>
      </c>
      <c r="S89" s="45" t="s">
        <v>51</v>
      </c>
      <c r="T89" s="45" t="s">
        <v>65</v>
      </c>
      <c r="U89" s="45" t="s">
        <v>52</v>
      </c>
      <c r="V89" s="45" t="s">
        <v>53</v>
      </c>
      <c r="W89" s="45" t="s">
        <v>54</v>
      </c>
      <c r="X89" s="45" t="s">
        <v>66</v>
      </c>
      <c r="Y89" s="45" t="s">
        <v>67</v>
      </c>
      <c r="Z89" s="8"/>
    </row>
    <row r="90" spans="2:27" x14ac:dyDescent="0.2">
      <c r="B90" s="44" t="s">
        <v>21</v>
      </c>
      <c r="C90" s="56">
        <v>642</v>
      </c>
      <c r="D90" s="56">
        <v>472</v>
      </c>
      <c r="E90" s="56">
        <v>463</v>
      </c>
      <c r="F90" s="56">
        <v>172</v>
      </c>
      <c r="G90" s="56">
        <v>164</v>
      </c>
      <c r="H90" s="56">
        <v>302</v>
      </c>
      <c r="I90" s="56">
        <v>13</v>
      </c>
      <c r="J90" s="56">
        <v>85</v>
      </c>
      <c r="K90" s="56">
        <v>214</v>
      </c>
      <c r="L90" s="56">
        <v>407</v>
      </c>
      <c r="M90" s="56">
        <v>408</v>
      </c>
      <c r="N90" s="56">
        <v>60</v>
      </c>
      <c r="O90" s="56">
        <v>1054</v>
      </c>
      <c r="P90" s="56">
        <v>1023</v>
      </c>
      <c r="Q90" s="56">
        <v>91</v>
      </c>
      <c r="R90" s="56">
        <v>485</v>
      </c>
      <c r="S90" s="56">
        <v>86</v>
      </c>
      <c r="T90" s="56">
        <v>74</v>
      </c>
      <c r="U90" s="56">
        <v>75</v>
      </c>
      <c r="V90" s="56">
        <v>61</v>
      </c>
      <c r="W90" s="56">
        <v>16</v>
      </c>
      <c r="X90" s="56">
        <v>75</v>
      </c>
      <c r="Y90" s="56">
        <v>151</v>
      </c>
      <c r="Z90" s="8"/>
    </row>
    <row r="91" spans="2:27" x14ac:dyDescent="0.2">
      <c r="B91" s="44" t="s">
        <v>22</v>
      </c>
      <c r="C91" s="56">
        <v>198</v>
      </c>
      <c r="D91" s="56">
        <v>198</v>
      </c>
      <c r="E91" s="56">
        <v>240</v>
      </c>
      <c r="F91" s="56">
        <v>35</v>
      </c>
      <c r="G91" s="56">
        <v>9</v>
      </c>
      <c r="H91" s="56">
        <v>100</v>
      </c>
      <c r="I91" s="56">
        <v>12</v>
      </c>
      <c r="J91" s="56" t="s">
        <v>103</v>
      </c>
      <c r="K91" s="56" t="s">
        <v>103</v>
      </c>
      <c r="L91" s="56">
        <v>140</v>
      </c>
      <c r="M91" s="56">
        <v>140</v>
      </c>
      <c r="N91" s="56">
        <v>25</v>
      </c>
      <c r="O91" s="56">
        <v>371</v>
      </c>
      <c r="P91" s="56">
        <v>363</v>
      </c>
      <c r="Q91" s="56">
        <v>33</v>
      </c>
      <c r="R91" s="56">
        <v>143</v>
      </c>
      <c r="S91" s="56">
        <v>30</v>
      </c>
      <c r="T91" s="56">
        <v>31</v>
      </c>
      <c r="U91" s="56">
        <v>29</v>
      </c>
      <c r="V91" s="56">
        <v>20</v>
      </c>
      <c r="W91" s="56">
        <v>13</v>
      </c>
      <c r="X91" s="56">
        <v>29</v>
      </c>
      <c r="Y91" s="56">
        <v>68</v>
      </c>
      <c r="Z91" s="8"/>
    </row>
    <row r="92" spans="2:27" x14ac:dyDescent="0.2">
      <c r="B92" s="44" t="s">
        <v>23</v>
      </c>
      <c r="C92" s="56">
        <v>363</v>
      </c>
      <c r="D92" s="56">
        <v>417</v>
      </c>
      <c r="E92" s="56">
        <v>390</v>
      </c>
      <c r="F92" s="56">
        <v>237</v>
      </c>
      <c r="G92" s="56">
        <v>26</v>
      </c>
      <c r="H92" s="56">
        <v>107</v>
      </c>
      <c r="I92" s="56">
        <v>20</v>
      </c>
      <c r="J92" s="56">
        <v>94</v>
      </c>
      <c r="K92" s="56">
        <v>136</v>
      </c>
      <c r="L92" s="56">
        <v>269</v>
      </c>
      <c r="M92" s="56">
        <v>281</v>
      </c>
      <c r="N92" s="56">
        <v>48</v>
      </c>
      <c r="O92" s="56">
        <v>732</v>
      </c>
      <c r="P92" s="56">
        <v>676</v>
      </c>
      <c r="Q92" s="56">
        <v>104</v>
      </c>
      <c r="R92" s="56">
        <v>190</v>
      </c>
      <c r="S92" s="56">
        <v>84</v>
      </c>
      <c r="T92" s="56">
        <v>64</v>
      </c>
      <c r="U92" s="56">
        <v>61</v>
      </c>
      <c r="V92" s="56">
        <v>48</v>
      </c>
      <c r="W92" s="56">
        <v>32</v>
      </c>
      <c r="X92" s="56">
        <v>71</v>
      </c>
      <c r="Y92" s="56">
        <v>126</v>
      </c>
      <c r="Z92" s="8"/>
    </row>
    <row r="93" spans="2:27" x14ac:dyDescent="0.2">
      <c r="B93" s="44" t="s">
        <v>86</v>
      </c>
      <c r="C93" s="56">
        <f>15+76</f>
        <v>91</v>
      </c>
      <c r="D93" s="56">
        <f>67+7</f>
        <v>74</v>
      </c>
      <c r="E93" s="56">
        <f>16+90</f>
        <v>106</v>
      </c>
      <c r="F93" s="56">
        <f>5+16</f>
        <v>21</v>
      </c>
      <c r="G93" s="56" t="s">
        <v>103</v>
      </c>
      <c r="H93" s="56">
        <v>30</v>
      </c>
      <c r="I93" s="56" t="s">
        <v>103</v>
      </c>
      <c r="J93" s="56" t="s">
        <v>103</v>
      </c>
      <c r="K93" s="56" t="s">
        <v>103</v>
      </c>
      <c r="L93" s="56">
        <f>12+56</f>
        <v>68</v>
      </c>
      <c r="M93" s="56">
        <f>9+69</f>
        <v>78</v>
      </c>
      <c r="N93" s="56">
        <v>11</v>
      </c>
      <c r="O93" s="56">
        <f>21+133</f>
        <v>154</v>
      </c>
      <c r="P93" s="56">
        <f>17+135</f>
        <v>152</v>
      </c>
      <c r="Q93" s="56">
        <f>5+8</f>
        <v>13</v>
      </c>
      <c r="R93" s="56">
        <f>7+52</f>
        <v>59</v>
      </c>
      <c r="S93" s="56" t="s">
        <v>103</v>
      </c>
      <c r="T93" s="56">
        <f>24</f>
        <v>24</v>
      </c>
      <c r="U93" s="56">
        <v>10</v>
      </c>
      <c r="V93" s="56">
        <v>7</v>
      </c>
      <c r="W93" s="56" t="s">
        <v>103</v>
      </c>
      <c r="X93" s="56">
        <v>10</v>
      </c>
      <c r="Y93" s="56">
        <v>37</v>
      </c>
      <c r="Z93" s="8"/>
    </row>
    <row r="94" spans="2:27" x14ac:dyDescent="0.2">
      <c r="B94" s="44" t="s">
        <v>24</v>
      </c>
      <c r="C94" s="56">
        <v>1132</v>
      </c>
      <c r="D94" s="56">
        <v>1141</v>
      </c>
      <c r="E94" s="56">
        <v>901</v>
      </c>
      <c r="F94" s="56">
        <v>528</v>
      </c>
      <c r="G94" s="56">
        <v>348</v>
      </c>
      <c r="H94" s="56">
        <v>463</v>
      </c>
      <c r="I94" s="56">
        <v>33</v>
      </c>
      <c r="J94" s="56">
        <v>196</v>
      </c>
      <c r="K94" s="56">
        <v>475</v>
      </c>
      <c r="L94" s="56">
        <v>839</v>
      </c>
      <c r="M94" s="56">
        <v>763</v>
      </c>
      <c r="N94" s="56">
        <v>119</v>
      </c>
      <c r="O94" s="56">
        <v>2154</v>
      </c>
      <c r="P94" s="56">
        <v>1915</v>
      </c>
      <c r="Q94" s="56">
        <v>358</v>
      </c>
      <c r="R94" s="56">
        <v>624</v>
      </c>
      <c r="S94" s="56">
        <v>236</v>
      </c>
      <c r="T94" s="56">
        <v>170</v>
      </c>
      <c r="U94" s="56">
        <v>157</v>
      </c>
      <c r="V94" s="56">
        <v>147</v>
      </c>
      <c r="W94" s="56">
        <v>62</v>
      </c>
      <c r="X94" s="56">
        <v>177</v>
      </c>
      <c r="Y94" s="56">
        <v>342</v>
      </c>
      <c r="Z94" s="8"/>
    </row>
    <row r="95" spans="2:27" x14ac:dyDescent="0.2">
      <c r="B95" s="44" t="s">
        <v>25</v>
      </c>
      <c r="C95" s="56">
        <v>359</v>
      </c>
      <c r="D95" s="56">
        <v>404</v>
      </c>
      <c r="E95" s="56">
        <v>504</v>
      </c>
      <c r="F95" s="56">
        <v>71</v>
      </c>
      <c r="G95" s="56" t="s">
        <v>103</v>
      </c>
      <c r="H95" s="56">
        <v>172</v>
      </c>
      <c r="I95" s="56" t="s">
        <v>103</v>
      </c>
      <c r="J95" s="56">
        <v>68</v>
      </c>
      <c r="K95" s="56">
        <v>143</v>
      </c>
      <c r="L95" s="56">
        <v>284</v>
      </c>
      <c r="M95" s="56">
        <v>268</v>
      </c>
      <c r="N95" s="56">
        <v>37</v>
      </c>
      <c r="O95" s="56">
        <v>726</v>
      </c>
      <c r="P95" s="56">
        <v>700</v>
      </c>
      <c r="Q95" s="56">
        <v>63</v>
      </c>
      <c r="R95" s="56">
        <v>296</v>
      </c>
      <c r="S95" s="56">
        <v>49</v>
      </c>
      <c r="T95" s="56">
        <v>71</v>
      </c>
      <c r="U95" s="56">
        <v>54</v>
      </c>
      <c r="V95" s="56">
        <v>26</v>
      </c>
      <c r="W95" s="56">
        <v>21</v>
      </c>
      <c r="X95" s="56">
        <v>67</v>
      </c>
      <c r="Y95" s="56">
        <v>116</v>
      </c>
      <c r="Z95" s="8"/>
    </row>
    <row r="96" spans="2:27" x14ac:dyDescent="0.2">
      <c r="B96" s="44" t="s">
        <v>26</v>
      </c>
      <c r="C96" s="56">
        <v>394</v>
      </c>
      <c r="D96" s="56">
        <v>418</v>
      </c>
      <c r="E96" s="56">
        <v>320</v>
      </c>
      <c r="F96" s="56">
        <v>89</v>
      </c>
      <c r="G96" s="56">
        <v>69</v>
      </c>
      <c r="H96" s="56">
        <v>311</v>
      </c>
      <c r="I96" s="56">
        <v>23</v>
      </c>
      <c r="J96" s="56">
        <v>106</v>
      </c>
      <c r="K96" s="56">
        <v>184</v>
      </c>
      <c r="L96" s="56">
        <v>257</v>
      </c>
      <c r="M96" s="56">
        <v>265</v>
      </c>
      <c r="N96" s="56">
        <v>58</v>
      </c>
      <c r="O96" s="56">
        <v>754</v>
      </c>
      <c r="P96" s="56">
        <v>710</v>
      </c>
      <c r="Q96" s="56">
        <v>102</v>
      </c>
      <c r="R96" s="56">
        <v>212</v>
      </c>
      <c r="S96" s="56">
        <v>94</v>
      </c>
      <c r="T96" s="56">
        <v>63</v>
      </c>
      <c r="U96" s="56">
        <v>59</v>
      </c>
      <c r="V96" s="56">
        <v>41</v>
      </c>
      <c r="W96" s="56">
        <v>22</v>
      </c>
      <c r="X96" s="56">
        <v>103</v>
      </c>
      <c r="Y96" s="56">
        <v>116</v>
      </c>
      <c r="Z96" s="8"/>
    </row>
    <row r="97" spans="2:27" x14ac:dyDescent="0.2">
      <c r="B97" s="44" t="s">
        <v>27</v>
      </c>
      <c r="C97" s="56">
        <v>392</v>
      </c>
      <c r="D97" s="56">
        <v>380</v>
      </c>
      <c r="E97" s="56">
        <v>388</v>
      </c>
      <c r="F97" s="56">
        <v>115</v>
      </c>
      <c r="G97" s="56">
        <v>61</v>
      </c>
      <c r="H97" s="56">
        <v>198</v>
      </c>
      <c r="I97" s="56">
        <v>10</v>
      </c>
      <c r="J97" s="56">
        <v>63</v>
      </c>
      <c r="K97" s="56">
        <v>143</v>
      </c>
      <c r="L97" s="56">
        <v>323</v>
      </c>
      <c r="M97" s="56">
        <v>243</v>
      </c>
      <c r="N97" s="56">
        <v>39</v>
      </c>
      <c r="O97" s="56">
        <v>733</v>
      </c>
      <c r="P97" s="56">
        <v>700</v>
      </c>
      <c r="Q97" s="56">
        <v>72</v>
      </c>
      <c r="R97" s="56">
        <v>305</v>
      </c>
      <c r="S97" s="56">
        <v>71</v>
      </c>
      <c r="T97" s="56">
        <v>44</v>
      </c>
      <c r="U97" s="56">
        <v>42</v>
      </c>
      <c r="V97" s="56">
        <v>40</v>
      </c>
      <c r="W97" s="56">
        <v>23</v>
      </c>
      <c r="X97" s="56">
        <v>62</v>
      </c>
      <c r="Y97" s="56">
        <v>113</v>
      </c>
      <c r="Z97" s="8"/>
    </row>
    <row r="98" spans="2:27" x14ac:dyDescent="0.2">
      <c r="B98" s="44" t="s">
        <v>28</v>
      </c>
      <c r="C98" s="56">
        <v>961</v>
      </c>
      <c r="D98" s="56">
        <v>1083</v>
      </c>
      <c r="E98" s="56">
        <v>222</v>
      </c>
      <c r="F98" s="56">
        <v>539</v>
      </c>
      <c r="G98" s="56">
        <v>1014</v>
      </c>
      <c r="H98" s="56">
        <v>241</v>
      </c>
      <c r="I98" s="56">
        <v>28</v>
      </c>
      <c r="J98" s="56">
        <v>161</v>
      </c>
      <c r="K98" s="56">
        <v>462</v>
      </c>
      <c r="L98" s="56">
        <v>819</v>
      </c>
      <c r="M98" s="56">
        <v>602</v>
      </c>
      <c r="N98" s="56">
        <v>169</v>
      </c>
      <c r="O98" s="56">
        <v>1875</v>
      </c>
      <c r="P98" s="56">
        <v>1454</v>
      </c>
      <c r="Q98" s="56">
        <v>590</v>
      </c>
      <c r="R98" s="56">
        <v>390</v>
      </c>
      <c r="S98" s="56">
        <v>178</v>
      </c>
      <c r="T98" s="56">
        <v>90</v>
      </c>
      <c r="U98" s="56">
        <v>137</v>
      </c>
      <c r="V98" s="56">
        <v>150</v>
      </c>
      <c r="W98" s="56">
        <v>54</v>
      </c>
      <c r="X98" s="56">
        <v>112</v>
      </c>
      <c r="Y98" s="56">
        <v>343</v>
      </c>
      <c r="Z98" s="8"/>
    </row>
    <row r="99" spans="2:27" x14ac:dyDescent="0.2">
      <c r="B99" s="44" t="s">
        <v>29</v>
      </c>
      <c r="C99" s="56">
        <v>892</v>
      </c>
      <c r="D99" s="56">
        <v>1100</v>
      </c>
      <c r="E99" s="56">
        <v>325</v>
      </c>
      <c r="F99" s="56">
        <v>812</v>
      </c>
      <c r="G99" s="56">
        <v>442</v>
      </c>
      <c r="H99" s="56">
        <v>383</v>
      </c>
      <c r="I99" s="56">
        <v>30</v>
      </c>
      <c r="J99" s="56">
        <v>174</v>
      </c>
      <c r="K99" s="56">
        <v>471</v>
      </c>
      <c r="L99" s="56">
        <v>719</v>
      </c>
      <c r="M99" s="56">
        <v>628</v>
      </c>
      <c r="N99" s="56">
        <v>136</v>
      </c>
      <c r="O99" s="56">
        <v>1856</v>
      </c>
      <c r="P99" s="56">
        <v>1530</v>
      </c>
      <c r="Q99" s="56">
        <v>462</v>
      </c>
      <c r="R99" s="56">
        <v>448</v>
      </c>
      <c r="S99" s="56">
        <v>169</v>
      </c>
      <c r="T99" s="56">
        <v>149</v>
      </c>
      <c r="U99" s="56">
        <v>102</v>
      </c>
      <c r="V99" s="56">
        <v>142</v>
      </c>
      <c r="W99" s="56">
        <v>67</v>
      </c>
      <c r="X99" s="56">
        <v>110</v>
      </c>
      <c r="Y99" s="56">
        <v>343</v>
      </c>
      <c r="Z99" s="8"/>
    </row>
    <row r="100" spans="2:27" x14ac:dyDescent="0.2">
      <c r="B100" s="44" t="s">
        <v>30</v>
      </c>
      <c r="C100" s="56">
        <v>638</v>
      </c>
      <c r="D100" s="56">
        <v>788</v>
      </c>
      <c r="E100" s="56">
        <v>376</v>
      </c>
      <c r="F100" s="56">
        <v>359</v>
      </c>
      <c r="G100" s="56">
        <v>365</v>
      </c>
      <c r="H100" s="56">
        <v>301</v>
      </c>
      <c r="I100" s="56">
        <v>25</v>
      </c>
      <c r="J100" s="56">
        <v>115</v>
      </c>
      <c r="K100" s="56">
        <v>269</v>
      </c>
      <c r="L100" s="56">
        <v>522</v>
      </c>
      <c r="M100" s="56">
        <v>520</v>
      </c>
      <c r="N100" s="56">
        <v>87</v>
      </c>
      <c r="O100" s="56">
        <v>1339</v>
      </c>
      <c r="P100" s="56">
        <v>1174</v>
      </c>
      <c r="Q100" s="56">
        <v>252</v>
      </c>
      <c r="R100" s="56">
        <v>426</v>
      </c>
      <c r="S100" s="56">
        <v>105</v>
      </c>
      <c r="T100" s="56">
        <v>90</v>
      </c>
      <c r="U100" s="56">
        <v>87</v>
      </c>
      <c r="V100" s="56">
        <v>90</v>
      </c>
      <c r="W100" s="56">
        <v>32</v>
      </c>
      <c r="X100" s="56">
        <v>111</v>
      </c>
      <c r="Y100" s="56">
        <v>233</v>
      </c>
      <c r="Z100" s="8"/>
    </row>
    <row r="101" spans="2:27" x14ac:dyDescent="0.2">
      <c r="B101" s="44" t="s">
        <v>31</v>
      </c>
      <c r="C101" s="56">
        <v>196</v>
      </c>
      <c r="D101" s="56">
        <v>240</v>
      </c>
      <c r="E101" s="56">
        <v>206</v>
      </c>
      <c r="F101" s="56">
        <v>71</v>
      </c>
      <c r="G101" s="56">
        <v>29</v>
      </c>
      <c r="H101" s="56">
        <v>118</v>
      </c>
      <c r="I101" s="56">
        <v>12</v>
      </c>
      <c r="J101" s="56">
        <v>45</v>
      </c>
      <c r="K101" s="56">
        <v>84</v>
      </c>
      <c r="L101" s="56">
        <v>155</v>
      </c>
      <c r="M101" s="56">
        <v>152</v>
      </c>
      <c r="N101" s="56">
        <v>23</v>
      </c>
      <c r="O101" s="56">
        <v>413</v>
      </c>
      <c r="P101" s="56">
        <v>401</v>
      </c>
      <c r="Q101" s="56">
        <v>35</v>
      </c>
      <c r="R101" s="56">
        <v>170</v>
      </c>
      <c r="S101" s="56" t="s">
        <v>103</v>
      </c>
      <c r="T101" s="56">
        <v>34</v>
      </c>
      <c r="U101" s="56">
        <v>29</v>
      </c>
      <c r="V101" s="56">
        <v>16</v>
      </c>
      <c r="W101" s="56" t="s">
        <v>103</v>
      </c>
      <c r="X101" s="56">
        <v>49</v>
      </c>
      <c r="Y101" s="56">
        <v>65</v>
      </c>
      <c r="Z101" s="8"/>
    </row>
    <row r="102" spans="2:27" x14ac:dyDescent="0.2">
      <c r="B102" s="44" t="s">
        <v>32</v>
      </c>
      <c r="C102" s="56">
        <v>820</v>
      </c>
      <c r="D102" s="56">
        <v>916</v>
      </c>
      <c r="E102" s="56">
        <v>249</v>
      </c>
      <c r="F102" s="56">
        <v>493</v>
      </c>
      <c r="G102" s="56">
        <v>655</v>
      </c>
      <c r="H102" s="56">
        <v>312</v>
      </c>
      <c r="I102" s="56">
        <v>27</v>
      </c>
      <c r="J102" s="56">
        <v>137</v>
      </c>
      <c r="K102" s="56">
        <v>389</v>
      </c>
      <c r="L102" s="56">
        <v>655</v>
      </c>
      <c r="M102" s="56">
        <v>555</v>
      </c>
      <c r="N102" s="56">
        <v>102</v>
      </c>
      <c r="O102" s="56">
        <v>1634</v>
      </c>
      <c r="P102" s="56">
        <v>1363</v>
      </c>
      <c r="Q102" s="56">
        <v>373</v>
      </c>
      <c r="R102" s="56">
        <v>417</v>
      </c>
      <c r="S102" s="56">
        <v>157</v>
      </c>
      <c r="T102" s="56">
        <v>95</v>
      </c>
      <c r="U102" s="56">
        <v>97</v>
      </c>
      <c r="V102" s="56">
        <v>136</v>
      </c>
      <c r="W102" s="56">
        <v>43</v>
      </c>
      <c r="X102" s="56">
        <v>107</v>
      </c>
      <c r="Y102" s="56">
        <v>311</v>
      </c>
      <c r="Z102" s="8"/>
    </row>
    <row r="103" spans="2:27" x14ac:dyDescent="0.2">
      <c r="B103" s="44" t="s">
        <v>33</v>
      </c>
      <c r="C103" s="56">
        <v>477</v>
      </c>
      <c r="D103" s="56">
        <v>573</v>
      </c>
      <c r="E103" s="56">
        <v>321</v>
      </c>
      <c r="F103" s="56">
        <v>459</v>
      </c>
      <c r="G103" s="56">
        <v>104</v>
      </c>
      <c r="H103" s="56">
        <v>149</v>
      </c>
      <c r="I103" s="56">
        <v>17</v>
      </c>
      <c r="J103" s="56">
        <v>111</v>
      </c>
      <c r="K103" s="56">
        <v>220</v>
      </c>
      <c r="L103" s="56">
        <v>373</v>
      </c>
      <c r="M103" s="56">
        <v>346</v>
      </c>
      <c r="N103" s="56">
        <v>55</v>
      </c>
      <c r="O103" s="56">
        <v>995</v>
      </c>
      <c r="P103" s="56">
        <v>862</v>
      </c>
      <c r="Q103" s="56">
        <v>188</v>
      </c>
      <c r="R103" s="56">
        <v>270</v>
      </c>
      <c r="S103" s="56">
        <v>122</v>
      </c>
      <c r="T103" s="56">
        <v>79</v>
      </c>
      <c r="U103" s="56">
        <v>63</v>
      </c>
      <c r="V103" s="56">
        <v>68</v>
      </c>
      <c r="W103" s="56">
        <v>39</v>
      </c>
      <c r="X103" s="56">
        <v>65</v>
      </c>
      <c r="Y103" s="56">
        <v>156</v>
      </c>
      <c r="Z103" s="8"/>
    </row>
    <row r="104" spans="2:27" x14ac:dyDescent="0.2">
      <c r="B104" s="44" t="s">
        <v>34</v>
      </c>
      <c r="C104" s="56">
        <v>412</v>
      </c>
      <c r="D104" s="56">
        <v>398</v>
      </c>
      <c r="E104" s="56">
        <v>204</v>
      </c>
      <c r="F104" s="56">
        <v>112</v>
      </c>
      <c r="G104" s="56">
        <v>198</v>
      </c>
      <c r="H104" s="56">
        <v>283</v>
      </c>
      <c r="I104" s="56">
        <v>13</v>
      </c>
      <c r="J104" s="56">
        <v>75</v>
      </c>
      <c r="K104" s="56">
        <v>172</v>
      </c>
      <c r="L104" s="56">
        <v>281</v>
      </c>
      <c r="M104" s="56">
        <v>282</v>
      </c>
      <c r="N104" s="56">
        <v>50</v>
      </c>
      <c r="O104" s="56">
        <v>760</v>
      </c>
      <c r="P104" s="56">
        <v>674</v>
      </c>
      <c r="Q104" s="56">
        <v>136</v>
      </c>
      <c r="R104" s="56">
        <v>233</v>
      </c>
      <c r="S104" s="56">
        <v>60</v>
      </c>
      <c r="T104" s="56">
        <v>75</v>
      </c>
      <c r="U104" s="56">
        <v>43</v>
      </c>
      <c r="V104" s="56">
        <v>51</v>
      </c>
      <c r="W104" s="56">
        <v>23</v>
      </c>
      <c r="X104" s="56">
        <v>50</v>
      </c>
      <c r="Y104" s="56">
        <v>139</v>
      </c>
      <c r="Z104" s="8"/>
    </row>
    <row r="105" spans="2:27" x14ac:dyDescent="0.2">
      <c r="B105" s="44" t="s">
        <v>35</v>
      </c>
      <c r="C105" s="56">
        <v>352</v>
      </c>
      <c r="D105" s="56">
        <v>300</v>
      </c>
      <c r="E105" s="56">
        <v>434</v>
      </c>
      <c r="F105" s="56">
        <v>90</v>
      </c>
      <c r="G105" s="56">
        <v>8</v>
      </c>
      <c r="H105" s="56">
        <v>97</v>
      </c>
      <c r="I105" s="56">
        <v>23</v>
      </c>
      <c r="J105" s="56">
        <v>47</v>
      </c>
      <c r="K105" s="56">
        <v>111</v>
      </c>
      <c r="L105" s="56">
        <v>245</v>
      </c>
      <c r="M105" s="56">
        <v>249</v>
      </c>
      <c r="N105" s="56">
        <v>32</v>
      </c>
      <c r="O105" s="56">
        <v>620</v>
      </c>
      <c r="P105" s="56">
        <v>581</v>
      </c>
      <c r="Q105" s="56">
        <v>71</v>
      </c>
      <c r="R105" s="56">
        <v>199</v>
      </c>
      <c r="S105" s="56">
        <v>42</v>
      </c>
      <c r="T105" s="56">
        <v>69</v>
      </c>
      <c r="U105" s="56">
        <v>48</v>
      </c>
      <c r="V105" s="56">
        <v>35</v>
      </c>
      <c r="W105" s="56">
        <v>36</v>
      </c>
      <c r="X105" s="56">
        <v>59</v>
      </c>
      <c r="Y105" s="56">
        <v>93</v>
      </c>
      <c r="Z105" s="8"/>
    </row>
    <row r="106" spans="2:27" x14ac:dyDescent="0.2">
      <c r="B106" s="44" t="s">
        <v>36</v>
      </c>
      <c r="C106" s="56">
        <v>140</v>
      </c>
      <c r="D106" s="56">
        <v>159</v>
      </c>
      <c r="E106" s="56">
        <v>152</v>
      </c>
      <c r="F106" s="56">
        <v>28</v>
      </c>
      <c r="G106" s="56">
        <v>10</v>
      </c>
      <c r="H106" s="56">
        <v>102</v>
      </c>
      <c r="I106" s="56">
        <v>7</v>
      </c>
      <c r="J106" s="56">
        <v>47</v>
      </c>
      <c r="K106" s="56">
        <v>80</v>
      </c>
      <c r="L106" s="56">
        <v>83</v>
      </c>
      <c r="M106" s="56">
        <v>89</v>
      </c>
      <c r="N106" s="56">
        <v>17</v>
      </c>
      <c r="O106" s="56">
        <v>282</v>
      </c>
      <c r="P106" s="56">
        <v>275</v>
      </c>
      <c r="Q106" s="56">
        <v>24</v>
      </c>
      <c r="R106" s="56">
        <v>94</v>
      </c>
      <c r="S106" s="56">
        <v>41</v>
      </c>
      <c r="T106" s="56">
        <v>23</v>
      </c>
      <c r="U106" s="56">
        <v>23</v>
      </c>
      <c r="V106" s="56">
        <v>15</v>
      </c>
      <c r="W106" s="56">
        <v>8</v>
      </c>
      <c r="X106" s="56">
        <v>37</v>
      </c>
      <c r="Y106" s="56">
        <v>34</v>
      </c>
      <c r="Z106" s="8"/>
    </row>
    <row r="107" spans="2:27" x14ac:dyDescent="0.2">
      <c r="B107" s="44" t="s">
        <v>37</v>
      </c>
      <c r="C107" s="56">
        <v>360</v>
      </c>
      <c r="D107" s="56">
        <v>360</v>
      </c>
      <c r="E107" s="56">
        <v>364</v>
      </c>
      <c r="F107" s="56">
        <v>135</v>
      </c>
      <c r="G107" s="56">
        <v>82</v>
      </c>
      <c r="H107" s="56">
        <v>125</v>
      </c>
      <c r="I107" s="56">
        <v>14</v>
      </c>
      <c r="J107" s="56">
        <v>60</v>
      </c>
      <c r="K107" s="56">
        <v>148</v>
      </c>
      <c r="L107" s="56">
        <v>279</v>
      </c>
      <c r="M107" s="56">
        <v>233</v>
      </c>
      <c r="N107" s="56">
        <v>41</v>
      </c>
      <c r="O107" s="56">
        <v>679</v>
      </c>
      <c r="P107" s="56">
        <v>622</v>
      </c>
      <c r="Q107" s="56">
        <v>98</v>
      </c>
      <c r="R107" s="56">
        <v>245</v>
      </c>
      <c r="S107" s="56">
        <v>54</v>
      </c>
      <c r="T107" s="56">
        <v>55</v>
      </c>
      <c r="U107" s="56">
        <v>45</v>
      </c>
      <c r="V107" s="56">
        <v>30</v>
      </c>
      <c r="W107" s="56">
        <v>24</v>
      </c>
      <c r="X107" s="56">
        <v>57</v>
      </c>
      <c r="Y107" s="56">
        <v>112</v>
      </c>
      <c r="Z107" s="8"/>
    </row>
    <row r="108" spans="2:27" x14ac:dyDescent="0.2">
      <c r="B108" s="44" t="s">
        <v>38</v>
      </c>
      <c r="C108" s="56">
        <v>396</v>
      </c>
      <c r="D108" s="56">
        <v>269</v>
      </c>
      <c r="E108" s="56">
        <v>287</v>
      </c>
      <c r="F108" s="56">
        <v>127</v>
      </c>
      <c r="G108" s="56">
        <v>80</v>
      </c>
      <c r="H108" s="56">
        <v>164</v>
      </c>
      <c r="I108" s="56">
        <v>7</v>
      </c>
      <c r="J108" s="56">
        <v>39</v>
      </c>
      <c r="K108" s="56">
        <v>138</v>
      </c>
      <c r="L108" s="56">
        <v>243</v>
      </c>
      <c r="M108" s="56">
        <v>245</v>
      </c>
      <c r="N108" s="56">
        <v>28</v>
      </c>
      <c r="O108" s="56">
        <v>637</v>
      </c>
      <c r="P108" s="56">
        <v>613</v>
      </c>
      <c r="Q108" s="56">
        <v>52</v>
      </c>
      <c r="R108" s="56">
        <v>294</v>
      </c>
      <c r="S108" s="56">
        <v>32</v>
      </c>
      <c r="T108" s="56">
        <v>46</v>
      </c>
      <c r="U108" s="56">
        <v>35</v>
      </c>
      <c r="V108" s="56">
        <v>23</v>
      </c>
      <c r="W108" s="56">
        <v>23</v>
      </c>
      <c r="X108" s="56">
        <v>44</v>
      </c>
      <c r="Y108" s="56">
        <v>116</v>
      </c>
      <c r="Z108" s="8"/>
    </row>
    <row r="109" spans="2:27" x14ac:dyDescent="0.2">
      <c r="B109" s="44" t="s">
        <v>39</v>
      </c>
      <c r="C109" s="56">
        <v>699</v>
      </c>
      <c r="D109" s="56">
        <v>616</v>
      </c>
      <c r="E109" s="56">
        <v>439</v>
      </c>
      <c r="F109" s="56">
        <v>266</v>
      </c>
      <c r="G109" s="56">
        <v>240</v>
      </c>
      <c r="H109" s="56">
        <v>341</v>
      </c>
      <c r="I109" s="56">
        <v>29</v>
      </c>
      <c r="J109" s="56">
        <v>105</v>
      </c>
      <c r="K109" s="56">
        <v>226</v>
      </c>
      <c r="L109" s="56">
        <v>502</v>
      </c>
      <c r="M109" s="56">
        <v>482</v>
      </c>
      <c r="N109" s="56">
        <v>71</v>
      </c>
      <c r="O109" s="56">
        <v>1244</v>
      </c>
      <c r="P109" s="56">
        <v>1114</v>
      </c>
      <c r="Q109" s="56">
        <v>201</v>
      </c>
      <c r="R109" s="56">
        <v>428</v>
      </c>
      <c r="S109" s="56">
        <v>90</v>
      </c>
      <c r="T109" s="56">
        <v>111</v>
      </c>
      <c r="U109" s="56">
        <v>83</v>
      </c>
      <c r="V109" s="56">
        <v>76</v>
      </c>
      <c r="W109" s="56">
        <v>45</v>
      </c>
      <c r="X109" s="56">
        <v>83</v>
      </c>
      <c r="Y109" s="56">
        <v>198</v>
      </c>
      <c r="Z109" s="8"/>
    </row>
    <row r="110" spans="2:27" x14ac:dyDescent="0.2">
      <c r="B110" s="43" t="s">
        <v>57</v>
      </c>
      <c r="C110" s="41">
        <v>9914</v>
      </c>
      <c r="D110" s="41">
        <v>10306</v>
      </c>
      <c r="E110" s="41">
        <v>6891</v>
      </c>
      <c r="F110" s="41">
        <v>4759</v>
      </c>
      <c r="G110" s="41">
        <v>3914</v>
      </c>
      <c r="H110" s="41">
        <v>4299</v>
      </c>
      <c r="I110" s="41">
        <v>357</v>
      </c>
      <c r="J110" s="41">
        <v>1769</v>
      </c>
      <c r="K110" s="41">
        <v>4159</v>
      </c>
      <c r="L110" s="41">
        <v>7463</v>
      </c>
      <c r="M110" s="41">
        <v>6829</v>
      </c>
      <c r="N110" s="41">
        <v>1208</v>
      </c>
      <c r="O110" s="41">
        <v>19012</v>
      </c>
      <c r="P110" s="41">
        <v>16902</v>
      </c>
      <c r="Q110" s="41">
        <v>3318</v>
      </c>
      <c r="R110" s="41">
        <v>5928</v>
      </c>
      <c r="S110" s="41">
        <v>1727</v>
      </c>
      <c r="T110" s="41">
        <v>1457</v>
      </c>
      <c r="U110" s="41">
        <v>1279</v>
      </c>
      <c r="V110" s="41">
        <v>1222</v>
      </c>
      <c r="W110" s="41">
        <v>599</v>
      </c>
      <c r="X110" s="41">
        <v>1478</v>
      </c>
      <c r="Y110" s="41">
        <v>3212</v>
      </c>
      <c r="Z110" s="8"/>
    </row>
    <row r="111" spans="2:27" ht="14.25"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x14ac:dyDescent="0.2">
      <c r="Z112" s="5"/>
      <c r="AA112" s="8"/>
    </row>
    <row r="114" spans="2:24" ht="15" x14ac:dyDescent="0.2">
      <c r="B114" s="26" t="s">
        <v>72</v>
      </c>
      <c r="C114" s="26"/>
      <c r="D114" s="26"/>
      <c r="E114" s="26"/>
      <c r="F114" s="26"/>
      <c r="G114" s="26"/>
      <c r="H114" s="26"/>
      <c r="I114" s="26"/>
      <c r="J114" s="26"/>
      <c r="K114" s="26"/>
      <c r="L114" s="26"/>
    </row>
    <row r="115" spans="2:24" ht="15" x14ac:dyDescent="0.25">
      <c r="B115" s="2"/>
    </row>
    <row r="116" spans="2:24" x14ac:dyDescent="0.2">
      <c r="B116" s="70" t="s">
        <v>99</v>
      </c>
      <c r="C116" s="42" t="s">
        <v>102</v>
      </c>
      <c r="D116" s="8"/>
      <c r="E116" s="8"/>
      <c r="F116" s="8"/>
      <c r="G116" s="8"/>
      <c r="H116" s="8"/>
      <c r="I116" s="8"/>
      <c r="J116" s="8"/>
      <c r="K116" s="8"/>
      <c r="L116" s="8"/>
      <c r="M116" s="8"/>
      <c r="N116" s="8"/>
      <c r="O116" s="8"/>
      <c r="P116" s="8"/>
      <c r="Q116" s="8"/>
      <c r="R116" s="8"/>
      <c r="S116" s="8"/>
      <c r="T116" s="8"/>
      <c r="U116" s="8"/>
      <c r="V116" s="8"/>
      <c r="W116" s="8"/>
      <c r="X116" s="8"/>
    </row>
    <row r="117" spans="2:24" x14ac:dyDescent="0.2">
      <c r="B117" s="44" t="s">
        <v>21</v>
      </c>
      <c r="C117" s="56">
        <v>41</v>
      </c>
      <c r="D117" s="8"/>
      <c r="E117" s="8"/>
      <c r="F117" s="8"/>
      <c r="G117" s="8"/>
      <c r="H117" s="8"/>
      <c r="I117" s="8"/>
      <c r="J117" s="8"/>
      <c r="K117" s="8"/>
      <c r="L117" s="8"/>
      <c r="M117" s="8"/>
      <c r="N117" s="8"/>
      <c r="O117" s="8"/>
      <c r="P117" s="8"/>
      <c r="Q117" s="8"/>
      <c r="R117" s="8"/>
      <c r="S117" s="8"/>
      <c r="T117" s="8"/>
      <c r="U117" s="8"/>
      <c r="V117" s="8"/>
      <c r="W117" s="8"/>
      <c r="X117" s="8"/>
    </row>
    <row r="118" spans="2:24" x14ac:dyDescent="0.2">
      <c r="B118" s="44" t="s">
        <v>22</v>
      </c>
      <c r="C118" s="56" t="s">
        <v>103</v>
      </c>
      <c r="D118" s="8"/>
      <c r="E118" s="8"/>
      <c r="F118" s="8"/>
      <c r="G118" s="8"/>
      <c r="H118" s="8"/>
      <c r="I118" s="8"/>
      <c r="J118" s="8"/>
      <c r="K118" s="8"/>
      <c r="L118" s="8"/>
      <c r="M118" s="8"/>
      <c r="N118" s="8"/>
      <c r="O118" s="8"/>
      <c r="P118" s="8"/>
      <c r="Q118" s="8"/>
      <c r="R118" s="8"/>
      <c r="S118" s="8"/>
      <c r="T118" s="8"/>
      <c r="U118" s="8"/>
      <c r="V118" s="8"/>
      <c r="W118" s="8"/>
      <c r="X118" s="8"/>
    </row>
    <row r="119" spans="2:24" x14ac:dyDescent="0.2">
      <c r="B119" s="44" t="s">
        <v>23</v>
      </c>
      <c r="C119" s="56">
        <v>31</v>
      </c>
      <c r="D119" s="8"/>
      <c r="E119" s="8"/>
      <c r="F119" s="8"/>
      <c r="G119" s="8"/>
      <c r="H119" s="8"/>
      <c r="I119" s="8"/>
      <c r="J119" s="8"/>
      <c r="K119" s="8"/>
      <c r="L119" s="8"/>
      <c r="M119" s="8"/>
      <c r="N119" s="8"/>
      <c r="O119" s="8"/>
      <c r="P119" s="8"/>
      <c r="Q119" s="8"/>
      <c r="R119" s="8"/>
      <c r="S119" s="8"/>
      <c r="T119" s="8"/>
      <c r="U119" s="8"/>
      <c r="V119" s="8"/>
      <c r="W119" s="8"/>
      <c r="X119" s="8"/>
    </row>
    <row r="120" spans="2:24" x14ac:dyDescent="0.2">
      <c r="B120" s="44" t="s">
        <v>86</v>
      </c>
      <c r="C120" s="56" t="s">
        <v>103</v>
      </c>
      <c r="D120" s="8"/>
      <c r="E120" s="8"/>
      <c r="F120" s="8"/>
      <c r="G120" s="8"/>
      <c r="H120" s="8"/>
      <c r="I120" s="8"/>
      <c r="J120" s="8"/>
      <c r="K120" s="8"/>
      <c r="L120" s="8"/>
      <c r="M120" s="8"/>
      <c r="N120" s="8"/>
      <c r="O120" s="8"/>
      <c r="P120" s="8"/>
      <c r="Q120" s="8"/>
      <c r="R120" s="8"/>
      <c r="S120" s="8"/>
      <c r="T120" s="8"/>
      <c r="U120" s="8"/>
      <c r="V120" s="8"/>
      <c r="W120" s="8"/>
      <c r="X120" s="8"/>
    </row>
    <row r="121" spans="2:24" x14ac:dyDescent="0.2">
      <c r="B121" s="44" t="s">
        <v>24</v>
      </c>
      <c r="C121" s="56">
        <v>118</v>
      </c>
      <c r="D121" s="8"/>
      <c r="E121" s="8"/>
      <c r="F121" s="8"/>
      <c r="G121" s="8"/>
      <c r="H121" s="8"/>
      <c r="I121" s="8"/>
      <c r="J121" s="8"/>
      <c r="K121" s="8"/>
      <c r="L121" s="8"/>
      <c r="M121" s="8"/>
      <c r="N121" s="8"/>
      <c r="O121" s="8"/>
      <c r="P121" s="8"/>
      <c r="Q121" s="8"/>
      <c r="R121" s="8"/>
      <c r="S121" s="8"/>
      <c r="T121" s="8"/>
      <c r="U121" s="8"/>
      <c r="V121" s="8"/>
      <c r="W121" s="8"/>
      <c r="X121" s="8"/>
    </row>
    <row r="122" spans="2:24" x14ac:dyDescent="0.2">
      <c r="B122" s="44" t="s">
        <v>25</v>
      </c>
      <c r="C122" s="56">
        <v>18</v>
      </c>
      <c r="D122" s="8"/>
      <c r="E122" s="8"/>
      <c r="F122" s="8"/>
      <c r="G122" s="8"/>
      <c r="H122" s="8"/>
      <c r="I122" s="8"/>
      <c r="J122" s="8"/>
      <c r="K122" s="8"/>
      <c r="L122" s="8"/>
      <c r="M122" s="8"/>
      <c r="N122" s="8"/>
      <c r="O122" s="8"/>
      <c r="P122" s="8"/>
      <c r="Q122" s="8"/>
      <c r="R122" s="8"/>
      <c r="S122" s="8"/>
      <c r="T122" s="8"/>
      <c r="U122" s="8"/>
      <c r="V122" s="8"/>
      <c r="W122" s="8"/>
      <c r="X122" s="8"/>
    </row>
    <row r="123" spans="2:24" x14ac:dyDescent="0.2">
      <c r="B123" s="44" t="s">
        <v>26</v>
      </c>
      <c r="C123" s="56">
        <v>41</v>
      </c>
      <c r="D123" s="8"/>
      <c r="E123" s="8"/>
      <c r="F123" s="8"/>
      <c r="G123" s="8"/>
      <c r="H123" s="8"/>
      <c r="I123" s="8"/>
      <c r="J123" s="8"/>
      <c r="K123" s="8"/>
      <c r="L123" s="8"/>
      <c r="M123" s="8"/>
      <c r="N123" s="8"/>
      <c r="O123" s="8"/>
      <c r="P123" s="8"/>
      <c r="Q123" s="8"/>
      <c r="R123" s="8"/>
      <c r="S123" s="8"/>
      <c r="T123" s="8"/>
      <c r="U123" s="8"/>
      <c r="V123" s="8"/>
      <c r="W123" s="8"/>
      <c r="X123" s="8"/>
    </row>
    <row r="124" spans="2:24" x14ac:dyDescent="0.2">
      <c r="B124" s="44" t="s">
        <v>27</v>
      </c>
      <c r="C124" s="56">
        <v>30</v>
      </c>
      <c r="D124" s="8"/>
      <c r="E124" s="8"/>
      <c r="F124" s="8"/>
      <c r="G124" s="8"/>
      <c r="H124" s="8"/>
      <c r="I124" s="8"/>
      <c r="J124" s="8"/>
      <c r="K124" s="8"/>
      <c r="L124" s="8"/>
      <c r="M124" s="8"/>
      <c r="N124" s="8"/>
      <c r="O124" s="8"/>
      <c r="P124" s="8"/>
      <c r="Q124" s="8"/>
      <c r="R124" s="8"/>
      <c r="S124" s="8"/>
      <c r="T124" s="8"/>
      <c r="U124" s="8"/>
      <c r="V124" s="8"/>
      <c r="W124" s="8"/>
      <c r="X124" s="8"/>
    </row>
    <row r="125" spans="2:24" x14ac:dyDescent="0.2">
      <c r="B125" s="44" t="s">
        <v>28</v>
      </c>
      <c r="C125" s="56">
        <v>119</v>
      </c>
      <c r="D125" s="8"/>
      <c r="E125" s="8"/>
      <c r="F125" s="8"/>
      <c r="G125" s="8"/>
      <c r="H125" s="8"/>
      <c r="I125" s="8"/>
      <c r="J125" s="8"/>
      <c r="K125" s="8"/>
      <c r="L125" s="8"/>
      <c r="M125" s="8"/>
      <c r="N125" s="8"/>
      <c r="O125" s="8"/>
      <c r="P125" s="8"/>
      <c r="Q125" s="8"/>
      <c r="R125" s="8"/>
      <c r="S125" s="8"/>
      <c r="T125" s="8"/>
      <c r="U125" s="8"/>
      <c r="V125" s="8"/>
      <c r="W125" s="8"/>
      <c r="X125" s="8"/>
    </row>
    <row r="126" spans="2:24" x14ac:dyDescent="0.2">
      <c r="B126" s="44" t="s">
        <v>29</v>
      </c>
      <c r="C126" s="56">
        <v>199</v>
      </c>
      <c r="D126" s="8"/>
      <c r="E126" s="8"/>
      <c r="F126" s="8"/>
      <c r="G126" s="8"/>
      <c r="H126" s="8"/>
      <c r="I126" s="8"/>
      <c r="J126" s="8"/>
      <c r="K126" s="8"/>
      <c r="L126" s="8"/>
      <c r="M126" s="8"/>
      <c r="N126" s="8"/>
      <c r="O126" s="8"/>
      <c r="P126" s="8"/>
      <c r="Q126" s="8"/>
      <c r="R126" s="8"/>
      <c r="S126" s="8"/>
      <c r="T126" s="8"/>
      <c r="U126" s="8"/>
      <c r="V126" s="8"/>
      <c r="W126" s="8"/>
      <c r="X126" s="8"/>
    </row>
    <row r="127" spans="2:24" x14ac:dyDescent="0.2">
      <c r="B127" s="44" t="s">
        <v>30</v>
      </c>
      <c r="C127" s="56">
        <v>58</v>
      </c>
      <c r="D127" s="8"/>
      <c r="E127" s="8"/>
      <c r="F127" s="8"/>
      <c r="G127" s="8"/>
      <c r="H127" s="8"/>
      <c r="I127" s="8"/>
      <c r="J127" s="8"/>
      <c r="K127" s="8"/>
      <c r="L127" s="8"/>
      <c r="M127" s="8"/>
      <c r="N127" s="8"/>
      <c r="O127" s="8"/>
      <c r="P127" s="8"/>
      <c r="Q127" s="8"/>
      <c r="R127" s="8"/>
      <c r="S127" s="8"/>
      <c r="T127" s="8"/>
      <c r="U127" s="8"/>
      <c r="V127" s="8"/>
      <c r="W127" s="8"/>
      <c r="X127" s="8"/>
    </row>
    <row r="128" spans="2:24" x14ac:dyDescent="0.2">
      <c r="B128" s="44" t="s">
        <v>31</v>
      </c>
      <c r="C128" s="56">
        <v>15</v>
      </c>
      <c r="D128" s="8"/>
      <c r="E128" s="8"/>
      <c r="F128" s="8"/>
      <c r="G128" s="8"/>
      <c r="H128" s="8"/>
      <c r="I128" s="8"/>
      <c r="J128" s="8"/>
      <c r="K128" s="8"/>
      <c r="L128" s="8"/>
      <c r="M128" s="8"/>
      <c r="N128" s="8"/>
      <c r="O128" s="8"/>
      <c r="P128" s="8"/>
      <c r="Q128" s="8"/>
      <c r="R128" s="8"/>
      <c r="S128" s="8"/>
      <c r="T128" s="8"/>
      <c r="U128" s="8"/>
      <c r="V128" s="8"/>
      <c r="W128" s="8"/>
      <c r="X128" s="8"/>
    </row>
    <row r="129" spans="2:24" x14ac:dyDescent="0.2">
      <c r="B129" s="44" t="s">
        <v>32</v>
      </c>
      <c r="C129" s="56">
        <v>116</v>
      </c>
      <c r="D129" s="8"/>
      <c r="E129" s="8"/>
      <c r="F129" s="8"/>
      <c r="G129" s="8"/>
      <c r="H129" s="8"/>
      <c r="I129" s="8"/>
      <c r="J129" s="8"/>
      <c r="K129" s="8"/>
      <c r="L129" s="8"/>
      <c r="M129" s="8"/>
      <c r="N129" s="8"/>
      <c r="O129" s="8"/>
      <c r="P129" s="8"/>
      <c r="Q129" s="8"/>
      <c r="R129" s="8"/>
      <c r="S129" s="8"/>
      <c r="T129" s="8"/>
      <c r="U129" s="8"/>
      <c r="V129" s="8"/>
      <c r="W129" s="8"/>
      <c r="X129" s="8"/>
    </row>
    <row r="130" spans="2:24" x14ac:dyDescent="0.2">
      <c r="B130" s="44" t="s">
        <v>33</v>
      </c>
      <c r="C130" s="56">
        <v>70</v>
      </c>
      <c r="D130" s="8"/>
      <c r="E130" s="8"/>
      <c r="F130" s="8"/>
      <c r="G130" s="8"/>
      <c r="H130" s="8"/>
      <c r="I130" s="8"/>
      <c r="J130" s="8"/>
      <c r="K130" s="8"/>
      <c r="L130" s="8"/>
      <c r="M130" s="8"/>
      <c r="N130" s="8"/>
      <c r="O130" s="8"/>
      <c r="P130" s="8"/>
      <c r="Q130" s="8"/>
      <c r="R130" s="8"/>
      <c r="S130" s="8"/>
      <c r="T130" s="8"/>
      <c r="U130" s="8"/>
      <c r="V130" s="8"/>
      <c r="W130" s="8"/>
      <c r="X130" s="8"/>
    </row>
    <row r="131" spans="2:24" x14ac:dyDescent="0.2">
      <c r="B131" s="44" t="s">
        <v>34</v>
      </c>
      <c r="C131" s="56">
        <v>34</v>
      </c>
      <c r="D131" s="8"/>
      <c r="E131" s="8"/>
      <c r="F131" s="8"/>
      <c r="G131" s="8"/>
      <c r="H131" s="8"/>
      <c r="I131" s="8"/>
      <c r="J131" s="8"/>
      <c r="K131" s="8"/>
      <c r="L131" s="8"/>
      <c r="M131" s="8"/>
      <c r="N131" s="8"/>
      <c r="O131" s="8"/>
      <c r="P131" s="8"/>
      <c r="Q131" s="8"/>
      <c r="R131" s="8"/>
      <c r="S131" s="8"/>
      <c r="T131" s="8"/>
      <c r="U131" s="8"/>
      <c r="V131" s="8"/>
      <c r="W131" s="8"/>
      <c r="X131" s="8"/>
    </row>
    <row r="132" spans="2:24" x14ac:dyDescent="0.2">
      <c r="B132" s="44" t="s">
        <v>35</v>
      </c>
      <c r="C132" s="56">
        <v>17</v>
      </c>
      <c r="D132" s="8"/>
      <c r="E132" s="8"/>
      <c r="F132" s="8"/>
      <c r="G132" s="8"/>
      <c r="H132" s="8"/>
      <c r="I132" s="8"/>
      <c r="J132" s="8"/>
      <c r="K132" s="8"/>
      <c r="L132" s="8"/>
      <c r="M132" s="8"/>
      <c r="N132" s="8"/>
      <c r="O132" s="8"/>
      <c r="P132" s="8"/>
      <c r="Q132" s="8"/>
      <c r="R132" s="8"/>
      <c r="S132" s="8"/>
      <c r="T132" s="8"/>
      <c r="U132" s="8"/>
      <c r="V132" s="8"/>
      <c r="W132" s="8"/>
      <c r="X132" s="8"/>
    </row>
    <row r="133" spans="2:24" x14ac:dyDescent="0.2">
      <c r="B133" s="44" t="s">
        <v>36</v>
      </c>
      <c r="C133" s="56">
        <v>12</v>
      </c>
      <c r="D133" s="8"/>
      <c r="E133" s="8"/>
      <c r="F133" s="8"/>
      <c r="G133" s="8"/>
      <c r="H133" s="8"/>
      <c r="I133" s="8"/>
      <c r="J133" s="8"/>
      <c r="K133" s="8"/>
      <c r="L133" s="8"/>
      <c r="M133" s="8"/>
      <c r="N133" s="8"/>
      <c r="O133" s="8"/>
      <c r="P133" s="8"/>
      <c r="Q133" s="8"/>
      <c r="R133" s="8"/>
      <c r="S133" s="8"/>
      <c r="T133" s="8"/>
      <c r="U133" s="8"/>
      <c r="V133" s="8"/>
      <c r="W133" s="8"/>
      <c r="X133" s="8"/>
    </row>
    <row r="134" spans="2:24" x14ac:dyDescent="0.2">
      <c r="B134" s="44" t="s">
        <v>37</v>
      </c>
      <c r="C134" s="56">
        <v>30</v>
      </c>
      <c r="D134" s="8"/>
      <c r="E134" s="8"/>
      <c r="F134" s="8"/>
      <c r="G134" s="8"/>
      <c r="H134" s="8"/>
      <c r="I134" s="8"/>
      <c r="J134" s="8"/>
      <c r="K134" s="8"/>
      <c r="L134" s="8"/>
      <c r="M134" s="8"/>
      <c r="N134" s="8"/>
      <c r="O134" s="8"/>
      <c r="P134" s="8"/>
      <c r="Q134" s="8"/>
      <c r="R134" s="8"/>
      <c r="S134" s="8"/>
      <c r="T134" s="8"/>
      <c r="U134" s="8"/>
      <c r="V134" s="8"/>
      <c r="W134" s="8"/>
      <c r="X134" s="8"/>
    </row>
    <row r="135" spans="2:24" x14ac:dyDescent="0.2">
      <c r="B135" s="44" t="s">
        <v>38</v>
      </c>
      <c r="C135" s="56">
        <v>20</v>
      </c>
      <c r="D135" s="8"/>
      <c r="E135" s="8"/>
      <c r="F135" s="8"/>
      <c r="G135" s="8"/>
      <c r="H135" s="8"/>
      <c r="I135" s="8"/>
      <c r="J135" s="8"/>
      <c r="K135" s="8"/>
      <c r="L135" s="8"/>
      <c r="M135" s="8"/>
      <c r="N135" s="8"/>
      <c r="O135" s="8"/>
      <c r="P135" s="8"/>
      <c r="Q135" s="8"/>
      <c r="R135" s="8"/>
      <c r="S135" s="8"/>
      <c r="T135" s="8"/>
      <c r="U135" s="8"/>
      <c r="V135" s="8"/>
      <c r="W135" s="8"/>
      <c r="X135" s="8"/>
    </row>
    <row r="136" spans="2:24" x14ac:dyDescent="0.2">
      <c r="B136" s="44" t="s">
        <v>39</v>
      </c>
      <c r="C136" s="56">
        <v>70</v>
      </c>
      <c r="D136" s="8"/>
      <c r="E136" s="8"/>
      <c r="F136" s="8"/>
      <c r="G136" s="8"/>
      <c r="H136" s="8"/>
      <c r="I136" s="8"/>
      <c r="J136" s="8"/>
      <c r="K136" s="8"/>
      <c r="L136" s="8"/>
      <c r="M136" s="8"/>
      <c r="N136" s="8"/>
      <c r="O136" s="8"/>
      <c r="P136" s="8"/>
      <c r="Q136" s="8"/>
      <c r="R136" s="8"/>
      <c r="S136" s="8"/>
      <c r="T136" s="8"/>
      <c r="U136" s="8"/>
      <c r="V136" s="8"/>
      <c r="W136" s="8"/>
      <c r="X136" s="8"/>
    </row>
    <row r="137" spans="2:24" x14ac:dyDescent="0.2">
      <c r="B137" s="43" t="s">
        <v>57</v>
      </c>
      <c r="C137" s="41">
        <v>1049</v>
      </c>
      <c r="D137" s="8"/>
      <c r="E137" s="8"/>
      <c r="F137" s="8"/>
      <c r="G137" s="8"/>
      <c r="H137" s="8"/>
      <c r="I137" s="8"/>
      <c r="J137" s="8"/>
      <c r="K137" s="8"/>
      <c r="L137" s="8"/>
      <c r="M137" s="8"/>
      <c r="N137" s="8"/>
      <c r="O137" s="8"/>
      <c r="P137" s="8"/>
      <c r="Q137" s="8"/>
      <c r="R137" s="8"/>
      <c r="S137" s="8"/>
      <c r="T137" s="8"/>
      <c r="U137" s="8"/>
      <c r="V137" s="8"/>
      <c r="W137" s="8"/>
      <c r="X137" s="8"/>
    </row>
    <row r="138" spans="2:24" x14ac:dyDescent="0.2">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x14ac:dyDescent="0.2">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x14ac:dyDescent="0.2">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x14ac:dyDescent="0.2">
      <c r="B141" s="5"/>
      <c r="C141" s="5"/>
      <c r="D141" s="8"/>
      <c r="E141" s="8"/>
      <c r="F141" s="8"/>
      <c r="G141" s="8"/>
      <c r="H141" s="8"/>
      <c r="I141" s="8"/>
      <c r="J141" s="8"/>
      <c r="K141" s="8"/>
      <c r="L141" s="8"/>
      <c r="M141" s="8"/>
      <c r="N141" s="8"/>
      <c r="O141" s="8"/>
      <c r="P141" s="8"/>
      <c r="Q141" s="8"/>
      <c r="R141" s="8"/>
      <c r="S141" s="8"/>
      <c r="T141" s="8"/>
      <c r="U141" s="8"/>
      <c r="V141" s="8"/>
      <c r="W141" s="8"/>
      <c r="X141" s="8"/>
    </row>
    <row r="142" spans="2:24" x14ac:dyDescent="0.2">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P60:Q60"/>
    <mergeCell ref="C59:Q59"/>
    <mergeCell ref="R32:W32"/>
    <mergeCell ref="R88:Y88"/>
    <mergeCell ref="N88:O88"/>
    <mergeCell ref="J88:M88"/>
    <mergeCell ref="N60:O60"/>
    <mergeCell ref="N32:O32"/>
    <mergeCell ref="B87:B89"/>
    <mergeCell ref="C88:D88"/>
    <mergeCell ref="E88:I88"/>
    <mergeCell ref="C87:Y87"/>
    <mergeCell ref="P88:Q88"/>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s>
  <pageMargins left="0.23622047244094491" right="0.23622047244094491" top="0.74803149606299213" bottom="0.74803149606299213" header="0.31496062992125984" footer="0.31496062992125984"/>
  <pageSetup paperSize="8" scale="40" orientation="landscape" r:id="rId2"/>
  <headerFooter>
    <oddFooter>&amp;F</oddFooter>
  </headerFooter>
  <rowBreaks count="4" manualBreakCount="4">
    <brk id="28" max="16383" man="1"/>
    <brk id="56" max="24" man="1"/>
    <brk id="84" max="24" man="1"/>
    <brk id="113" max="16383" man="1"/>
  </rowBreaks>
  <colBreaks count="1" manualBreakCount="1">
    <brk id="15" max="1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zoomScaleNormal="100" workbookViewId="0"/>
  </sheetViews>
  <sheetFormatPr defaultRowHeight="14.25" x14ac:dyDescent="0.2"/>
  <cols>
    <col min="1" max="1" width="9" style="1"/>
    <col min="2" max="2" width="24.125" style="1" customWidth="1"/>
    <col min="3" max="3" width="9.625" style="1" customWidth="1"/>
    <col min="4" max="4" width="9.75" style="1" customWidth="1"/>
    <col min="5" max="5" width="9.25" style="1" customWidth="1"/>
    <col min="6" max="16384" width="9" style="1"/>
  </cols>
  <sheetData>
    <row r="1" spans="2:17" ht="15" x14ac:dyDescent="0.2">
      <c r="B1" s="26" t="s">
        <v>75</v>
      </c>
      <c r="C1" s="26"/>
      <c r="D1" s="26"/>
      <c r="E1" s="26"/>
      <c r="F1" s="26"/>
      <c r="G1" s="26"/>
      <c r="H1" s="26"/>
      <c r="I1" s="26"/>
      <c r="J1" s="26"/>
      <c r="K1" s="26"/>
      <c r="L1" s="26"/>
    </row>
    <row r="2" spans="2:17" ht="15" x14ac:dyDescent="0.25">
      <c r="B2" s="2"/>
    </row>
    <row r="3" spans="2:17" x14ac:dyDescent="0.2">
      <c r="B3" s="27"/>
      <c r="C3" s="28">
        <v>41518</v>
      </c>
      <c r="D3" s="28">
        <v>41609</v>
      </c>
      <c r="E3" s="28">
        <v>41699</v>
      </c>
      <c r="F3" s="29">
        <v>41791</v>
      </c>
      <c r="G3" s="29">
        <v>41883</v>
      </c>
      <c r="H3" s="28">
        <v>41974</v>
      </c>
      <c r="I3" s="29">
        <v>42064</v>
      </c>
      <c r="J3" s="51">
        <v>42156</v>
      </c>
      <c r="K3" s="49">
        <v>42248</v>
      </c>
      <c r="L3" s="29">
        <v>42339</v>
      </c>
      <c r="M3" s="29">
        <v>42430</v>
      </c>
      <c r="N3" s="29">
        <v>42522</v>
      </c>
      <c r="O3" s="29">
        <v>42614</v>
      </c>
      <c r="P3" s="71">
        <v>42705</v>
      </c>
      <c r="Q3" s="72">
        <v>42795</v>
      </c>
    </row>
    <row r="4" spans="2:17" x14ac:dyDescent="0.2">
      <c r="B4" s="30" t="s">
        <v>21</v>
      </c>
      <c r="C4" s="57">
        <v>4329</v>
      </c>
      <c r="D4" s="57">
        <v>4933</v>
      </c>
      <c r="E4" s="57">
        <v>4203</v>
      </c>
      <c r="F4" s="57">
        <v>4107</v>
      </c>
      <c r="G4" s="57">
        <v>4068</v>
      </c>
      <c r="H4" s="57">
        <v>4514</v>
      </c>
      <c r="I4" s="57">
        <v>3848</v>
      </c>
      <c r="J4" s="57">
        <v>3800</v>
      </c>
      <c r="K4" s="57">
        <v>3257</v>
      </c>
      <c r="L4" s="56">
        <v>3653</v>
      </c>
      <c r="M4" s="56">
        <v>3188</v>
      </c>
      <c r="N4" s="56">
        <v>2729</v>
      </c>
      <c r="O4" s="56">
        <v>2464</v>
      </c>
      <c r="P4" s="56">
        <v>3706</v>
      </c>
      <c r="Q4" s="56">
        <v>3355</v>
      </c>
    </row>
    <row r="5" spans="2:17" x14ac:dyDescent="0.2">
      <c r="B5" s="30" t="s">
        <v>22</v>
      </c>
      <c r="C5" s="31">
        <v>1459</v>
      </c>
      <c r="D5" s="32">
        <v>1726</v>
      </c>
      <c r="E5" s="33">
        <v>1464</v>
      </c>
      <c r="F5" s="32">
        <v>1423</v>
      </c>
      <c r="G5" s="33">
        <v>1390</v>
      </c>
      <c r="H5" s="33">
        <v>1585</v>
      </c>
      <c r="I5" s="33">
        <v>1290</v>
      </c>
      <c r="J5" s="50">
        <v>1254</v>
      </c>
      <c r="K5" s="57">
        <v>1119</v>
      </c>
      <c r="L5" s="57">
        <v>1274</v>
      </c>
      <c r="M5" s="57">
        <v>1089</v>
      </c>
      <c r="N5" s="57">
        <v>931</v>
      </c>
      <c r="O5" s="57">
        <v>860</v>
      </c>
      <c r="P5" s="56">
        <v>1269</v>
      </c>
      <c r="Q5" s="56">
        <v>1139</v>
      </c>
    </row>
    <row r="6" spans="2:17" x14ac:dyDescent="0.2">
      <c r="B6" s="30" t="s">
        <v>23</v>
      </c>
      <c r="C6" s="31">
        <v>3108</v>
      </c>
      <c r="D6" s="32">
        <v>3226</v>
      </c>
      <c r="E6" s="33">
        <v>3059</v>
      </c>
      <c r="F6" s="32">
        <v>3018</v>
      </c>
      <c r="G6" s="33">
        <v>2940</v>
      </c>
      <c r="H6" s="33">
        <v>3058</v>
      </c>
      <c r="I6" s="33">
        <v>2835</v>
      </c>
      <c r="J6" s="50">
        <v>2859</v>
      </c>
      <c r="K6" s="57">
        <v>2731</v>
      </c>
      <c r="L6" s="57">
        <v>2864</v>
      </c>
      <c r="M6" s="57">
        <v>2567</v>
      </c>
      <c r="N6" s="57">
        <v>2120</v>
      </c>
      <c r="O6" s="57">
        <v>1844</v>
      </c>
      <c r="P6" s="56">
        <v>2865</v>
      </c>
      <c r="Q6" s="56">
        <v>2766</v>
      </c>
    </row>
    <row r="7" spans="2:17" x14ac:dyDescent="0.2">
      <c r="B7" s="30" t="s">
        <v>86</v>
      </c>
      <c r="C7" s="31">
        <v>704</v>
      </c>
      <c r="D7" s="31">
        <v>706</v>
      </c>
      <c r="E7" s="31">
        <v>658</v>
      </c>
      <c r="F7" s="31">
        <v>652</v>
      </c>
      <c r="G7" s="31">
        <v>632</v>
      </c>
      <c r="H7" s="31">
        <v>616</v>
      </c>
      <c r="I7" s="31">
        <v>598</v>
      </c>
      <c r="J7" s="31">
        <v>616</v>
      </c>
      <c r="K7" s="31">
        <v>582</v>
      </c>
      <c r="L7" s="57">
        <v>577</v>
      </c>
      <c r="M7" s="57">
        <v>534</v>
      </c>
      <c r="N7" s="57">
        <v>450</v>
      </c>
      <c r="O7" s="57">
        <v>394</v>
      </c>
      <c r="P7" s="56">
        <v>555</v>
      </c>
      <c r="Q7" s="56">
        <f>87+441</f>
        <v>528</v>
      </c>
    </row>
    <row r="8" spans="2:17" x14ac:dyDescent="0.2">
      <c r="B8" s="30" t="s">
        <v>24</v>
      </c>
      <c r="C8" s="31">
        <v>9699</v>
      </c>
      <c r="D8" s="32">
        <v>10324</v>
      </c>
      <c r="E8" s="33">
        <v>9682</v>
      </c>
      <c r="F8" s="32">
        <v>9466</v>
      </c>
      <c r="G8" s="33">
        <v>9422</v>
      </c>
      <c r="H8" s="33">
        <v>9909</v>
      </c>
      <c r="I8" s="33">
        <v>9227</v>
      </c>
      <c r="J8" s="50">
        <v>9129</v>
      </c>
      <c r="K8" s="57">
        <v>8428</v>
      </c>
      <c r="L8" s="57">
        <v>8852</v>
      </c>
      <c r="M8" s="57">
        <v>8121</v>
      </c>
      <c r="N8" s="57">
        <v>6910</v>
      </c>
      <c r="O8" s="57">
        <v>6137</v>
      </c>
      <c r="P8" s="56">
        <v>8827</v>
      </c>
      <c r="Q8" s="56">
        <v>8452</v>
      </c>
    </row>
    <row r="9" spans="2:17" x14ac:dyDescent="0.2">
      <c r="B9" s="30" t="s">
        <v>25</v>
      </c>
      <c r="C9" s="31">
        <v>3105</v>
      </c>
      <c r="D9" s="32">
        <v>3284</v>
      </c>
      <c r="E9" s="33">
        <v>3021</v>
      </c>
      <c r="F9" s="32">
        <v>2945</v>
      </c>
      <c r="G9" s="33">
        <v>2870</v>
      </c>
      <c r="H9" s="33">
        <v>2960</v>
      </c>
      <c r="I9" s="33">
        <v>2727</v>
      </c>
      <c r="J9" s="50">
        <v>2687</v>
      </c>
      <c r="K9" s="57">
        <v>2448</v>
      </c>
      <c r="L9" s="57">
        <v>2617</v>
      </c>
      <c r="M9" s="57">
        <v>2377</v>
      </c>
      <c r="N9" s="57">
        <v>1986</v>
      </c>
      <c r="O9" s="57">
        <v>1766</v>
      </c>
      <c r="P9" s="56">
        <v>2624</v>
      </c>
      <c r="Q9" s="56">
        <v>2486</v>
      </c>
    </row>
    <row r="10" spans="2:17" x14ac:dyDescent="0.2">
      <c r="B10" s="30" t="s">
        <v>26</v>
      </c>
      <c r="C10" s="31">
        <v>3628</v>
      </c>
      <c r="D10" s="32">
        <v>4093</v>
      </c>
      <c r="E10" s="33">
        <v>3549</v>
      </c>
      <c r="F10" s="32">
        <v>3500</v>
      </c>
      <c r="G10" s="33">
        <v>3550</v>
      </c>
      <c r="H10" s="33">
        <v>3857</v>
      </c>
      <c r="I10" s="33">
        <v>3355</v>
      </c>
      <c r="J10" s="50">
        <v>3296</v>
      </c>
      <c r="K10" s="57">
        <v>2929</v>
      </c>
      <c r="L10" s="57">
        <v>3270</v>
      </c>
      <c r="M10" s="57">
        <v>2839</v>
      </c>
      <c r="N10" s="57">
        <v>2453</v>
      </c>
      <c r="O10" s="57">
        <v>2158</v>
      </c>
      <c r="P10" s="56">
        <v>3172</v>
      </c>
      <c r="Q10" s="56">
        <v>2942</v>
      </c>
    </row>
    <row r="11" spans="2:17" x14ac:dyDescent="0.2">
      <c r="B11" s="30" t="s">
        <v>27</v>
      </c>
      <c r="C11" s="31">
        <v>3692</v>
      </c>
      <c r="D11" s="32">
        <v>4105</v>
      </c>
      <c r="E11" s="33">
        <v>3660</v>
      </c>
      <c r="F11" s="32">
        <v>3530</v>
      </c>
      <c r="G11" s="33">
        <v>3489</v>
      </c>
      <c r="H11" s="33">
        <v>3829</v>
      </c>
      <c r="I11" s="33">
        <v>3435</v>
      </c>
      <c r="J11" s="50">
        <v>3310</v>
      </c>
      <c r="K11" s="57">
        <v>2718</v>
      </c>
      <c r="L11" s="57">
        <v>3045</v>
      </c>
      <c r="M11" s="57">
        <v>2649</v>
      </c>
      <c r="N11" s="57">
        <v>2212</v>
      </c>
      <c r="O11" s="57">
        <v>1961</v>
      </c>
      <c r="P11" s="56">
        <v>2914</v>
      </c>
      <c r="Q11" s="56">
        <v>2696</v>
      </c>
    </row>
    <row r="12" spans="2:17" x14ac:dyDescent="0.2">
      <c r="B12" s="30" t="s">
        <v>28</v>
      </c>
      <c r="C12" s="31">
        <v>8048</v>
      </c>
      <c r="D12" s="32">
        <v>8421</v>
      </c>
      <c r="E12" s="33">
        <v>7936</v>
      </c>
      <c r="F12" s="32">
        <v>7776</v>
      </c>
      <c r="G12" s="33">
        <v>7717</v>
      </c>
      <c r="H12" s="33">
        <v>8086</v>
      </c>
      <c r="I12" s="33">
        <v>7534</v>
      </c>
      <c r="J12" s="50">
        <v>7444</v>
      </c>
      <c r="K12" s="57">
        <v>6867</v>
      </c>
      <c r="L12" s="57">
        <v>7214</v>
      </c>
      <c r="M12" s="57">
        <v>6580</v>
      </c>
      <c r="N12" s="57">
        <v>5786</v>
      </c>
      <c r="O12" s="57">
        <v>5170</v>
      </c>
      <c r="P12" s="56">
        <v>7125</v>
      </c>
      <c r="Q12" s="56">
        <v>6832</v>
      </c>
    </row>
    <row r="13" spans="2:17" x14ac:dyDescent="0.2">
      <c r="B13" s="30" t="s">
        <v>29</v>
      </c>
      <c r="C13" s="31">
        <v>9877</v>
      </c>
      <c r="D13" s="32">
        <v>10129</v>
      </c>
      <c r="E13" s="33">
        <v>9586</v>
      </c>
      <c r="F13" s="32">
        <v>9470</v>
      </c>
      <c r="G13" s="33">
        <v>9336</v>
      </c>
      <c r="H13" s="33">
        <v>9666</v>
      </c>
      <c r="I13" s="33">
        <v>9164</v>
      </c>
      <c r="J13" s="50">
        <v>9093</v>
      </c>
      <c r="K13" s="57">
        <v>8403</v>
      </c>
      <c r="L13" s="57">
        <v>8786</v>
      </c>
      <c r="M13" s="57">
        <v>8071</v>
      </c>
      <c r="N13" s="57">
        <v>6745</v>
      </c>
      <c r="O13" s="57">
        <v>5885</v>
      </c>
      <c r="P13" s="56">
        <v>8582</v>
      </c>
      <c r="Q13" s="56">
        <v>8285</v>
      </c>
    </row>
    <row r="14" spans="2:17" x14ac:dyDescent="0.2">
      <c r="B14" s="30" t="s">
        <v>30</v>
      </c>
      <c r="C14" s="31">
        <v>6258</v>
      </c>
      <c r="D14" s="32">
        <v>6675</v>
      </c>
      <c r="E14" s="33">
        <v>6271</v>
      </c>
      <c r="F14" s="32">
        <v>6217</v>
      </c>
      <c r="G14" s="33">
        <v>6101</v>
      </c>
      <c r="H14" s="33">
        <v>6460</v>
      </c>
      <c r="I14" s="33">
        <v>6034</v>
      </c>
      <c r="J14" s="50">
        <v>5862</v>
      </c>
      <c r="K14" s="57">
        <v>5331</v>
      </c>
      <c r="L14" s="57">
        <v>5584</v>
      </c>
      <c r="M14" s="57">
        <v>5071</v>
      </c>
      <c r="N14" s="57">
        <v>4530</v>
      </c>
      <c r="O14" s="57">
        <v>4072</v>
      </c>
      <c r="P14" s="56">
        <v>5401</v>
      </c>
      <c r="Q14" s="56">
        <v>5174</v>
      </c>
    </row>
    <row r="15" spans="2:17" x14ac:dyDescent="0.2">
      <c r="B15" s="30" t="s">
        <v>31</v>
      </c>
      <c r="C15" s="31">
        <v>1809</v>
      </c>
      <c r="D15" s="32">
        <v>2039</v>
      </c>
      <c r="E15" s="33">
        <v>1852</v>
      </c>
      <c r="F15" s="32">
        <v>1796</v>
      </c>
      <c r="G15" s="33">
        <v>1736</v>
      </c>
      <c r="H15" s="33">
        <v>1952</v>
      </c>
      <c r="I15" s="33">
        <v>1698</v>
      </c>
      <c r="J15" s="50">
        <v>1662</v>
      </c>
      <c r="K15" s="57">
        <v>1488</v>
      </c>
      <c r="L15" s="57">
        <v>1648</v>
      </c>
      <c r="M15" s="57">
        <v>1435</v>
      </c>
      <c r="N15" s="57">
        <v>1242</v>
      </c>
      <c r="O15" s="57">
        <v>1097</v>
      </c>
      <c r="P15" s="56">
        <v>1601</v>
      </c>
      <c r="Q15" s="56">
        <v>1501</v>
      </c>
    </row>
    <row r="16" spans="2:17" x14ac:dyDescent="0.2">
      <c r="B16" s="30" t="s">
        <v>32</v>
      </c>
      <c r="C16" s="31">
        <v>7956</v>
      </c>
      <c r="D16" s="32">
        <v>8323</v>
      </c>
      <c r="E16" s="33">
        <v>7830</v>
      </c>
      <c r="F16" s="32">
        <v>7709</v>
      </c>
      <c r="G16" s="33">
        <v>7592</v>
      </c>
      <c r="H16" s="33">
        <v>7825</v>
      </c>
      <c r="I16" s="33">
        <v>7278</v>
      </c>
      <c r="J16" s="50">
        <v>7136</v>
      </c>
      <c r="K16" s="57">
        <v>6687</v>
      </c>
      <c r="L16" s="57">
        <v>6941</v>
      </c>
      <c r="M16" s="57">
        <v>6392</v>
      </c>
      <c r="N16" s="57">
        <v>5552</v>
      </c>
      <c r="O16" s="57">
        <v>5003</v>
      </c>
      <c r="P16" s="56">
        <v>6649</v>
      </c>
      <c r="Q16" s="56">
        <v>6402</v>
      </c>
    </row>
    <row r="17" spans="2:17" x14ac:dyDescent="0.2">
      <c r="B17" s="30" t="s">
        <v>33</v>
      </c>
      <c r="C17" s="31">
        <v>5164</v>
      </c>
      <c r="D17" s="32">
        <v>5331</v>
      </c>
      <c r="E17" s="33">
        <v>5039</v>
      </c>
      <c r="F17" s="32">
        <v>4883</v>
      </c>
      <c r="G17" s="33">
        <v>4883</v>
      </c>
      <c r="H17" s="33">
        <v>5050</v>
      </c>
      <c r="I17" s="33">
        <v>4759</v>
      </c>
      <c r="J17" s="50">
        <v>4629</v>
      </c>
      <c r="K17" s="57">
        <v>4188</v>
      </c>
      <c r="L17" s="57">
        <v>4344</v>
      </c>
      <c r="M17" s="57">
        <v>3972</v>
      </c>
      <c r="N17" s="57">
        <v>3254</v>
      </c>
      <c r="O17" s="57">
        <v>2831</v>
      </c>
      <c r="P17" s="56">
        <v>4351</v>
      </c>
      <c r="Q17" s="56">
        <v>4178</v>
      </c>
    </row>
    <row r="18" spans="2:17" x14ac:dyDescent="0.2">
      <c r="B18" s="30" t="s">
        <v>34</v>
      </c>
      <c r="C18" s="31">
        <v>3268</v>
      </c>
      <c r="D18" s="32">
        <v>3673</v>
      </c>
      <c r="E18" s="33">
        <v>3281</v>
      </c>
      <c r="F18" s="32">
        <v>3238</v>
      </c>
      <c r="G18" s="33">
        <v>3246</v>
      </c>
      <c r="H18" s="33">
        <v>3485</v>
      </c>
      <c r="I18" s="33">
        <v>3061</v>
      </c>
      <c r="J18" s="50">
        <v>3108</v>
      </c>
      <c r="K18" s="57">
        <v>2861</v>
      </c>
      <c r="L18" s="57">
        <v>3127</v>
      </c>
      <c r="M18" s="57">
        <v>2687</v>
      </c>
      <c r="N18" s="57">
        <v>2390</v>
      </c>
      <c r="O18" s="57">
        <v>2213</v>
      </c>
      <c r="P18" s="56">
        <v>3002</v>
      </c>
      <c r="Q18" s="56">
        <v>2752</v>
      </c>
    </row>
    <row r="19" spans="2:17" x14ac:dyDescent="0.2">
      <c r="B19" s="30" t="s">
        <v>35</v>
      </c>
      <c r="C19" s="31">
        <v>2536</v>
      </c>
      <c r="D19" s="32">
        <v>2583</v>
      </c>
      <c r="E19" s="33">
        <v>2461</v>
      </c>
      <c r="F19" s="32">
        <v>2389</v>
      </c>
      <c r="G19" s="33">
        <v>2344</v>
      </c>
      <c r="H19" s="33">
        <v>2368</v>
      </c>
      <c r="I19" s="33">
        <v>2246</v>
      </c>
      <c r="J19" s="50">
        <v>2263</v>
      </c>
      <c r="K19" s="57">
        <v>2004</v>
      </c>
      <c r="L19" s="57">
        <v>2144</v>
      </c>
      <c r="M19" s="57">
        <v>1963</v>
      </c>
      <c r="N19" s="57">
        <v>1634</v>
      </c>
      <c r="O19" s="57">
        <v>1442</v>
      </c>
      <c r="P19" s="56">
        <v>2014</v>
      </c>
      <c r="Q19" s="56">
        <v>2002</v>
      </c>
    </row>
    <row r="20" spans="2:17" x14ac:dyDescent="0.2">
      <c r="B20" s="30" t="s">
        <v>36</v>
      </c>
      <c r="C20" s="31">
        <v>1234</v>
      </c>
      <c r="D20" s="32">
        <v>1498</v>
      </c>
      <c r="E20" s="33">
        <v>1319</v>
      </c>
      <c r="F20" s="32">
        <v>1284</v>
      </c>
      <c r="G20" s="33">
        <v>1246</v>
      </c>
      <c r="H20" s="33">
        <v>1427</v>
      </c>
      <c r="I20" s="33">
        <v>1173</v>
      </c>
      <c r="J20" s="50">
        <v>1151</v>
      </c>
      <c r="K20" s="57">
        <v>1049</v>
      </c>
      <c r="L20" s="57">
        <v>1170</v>
      </c>
      <c r="M20" s="57">
        <v>1014</v>
      </c>
      <c r="N20" s="57">
        <v>851</v>
      </c>
      <c r="O20" s="57">
        <v>722</v>
      </c>
      <c r="P20" s="56">
        <v>1150</v>
      </c>
      <c r="Q20" s="56">
        <v>1038</v>
      </c>
    </row>
    <row r="21" spans="2:17" x14ac:dyDescent="0.2">
      <c r="B21" s="30" t="s">
        <v>37</v>
      </c>
      <c r="C21" s="31">
        <v>3160</v>
      </c>
      <c r="D21" s="32">
        <v>3379</v>
      </c>
      <c r="E21" s="33">
        <v>3073</v>
      </c>
      <c r="F21" s="32">
        <v>3049</v>
      </c>
      <c r="G21" s="33">
        <v>3081</v>
      </c>
      <c r="H21" s="33">
        <v>3242</v>
      </c>
      <c r="I21" s="33">
        <v>2981</v>
      </c>
      <c r="J21" s="50">
        <v>2967</v>
      </c>
      <c r="K21" s="57">
        <v>2658</v>
      </c>
      <c r="L21" s="57">
        <v>2852</v>
      </c>
      <c r="M21" s="57">
        <v>2581</v>
      </c>
      <c r="N21" s="57">
        <v>2205</v>
      </c>
      <c r="O21" s="57">
        <v>1963</v>
      </c>
      <c r="P21" s="56">
        <v>2791</v>
      </c>
      <c r="Q21" s="56">
        <v>2686</v>
      </c>
    </row>
    <row r="22" spans="2:17" x14ac:dyDescent="0.2">
      <c r="B22" s="30" t="s">
        <v>38</v>
      </c>
      <c r="C22" s="31">
        <v>3014</v>
      </c>
      <c r="D22" s="32">
        <v>3766</v>
      </c>
      <c r="E22" s="33">
        <v>3048</v>
      </c>
      <c r="F22" s="32">
        <v>2972</v>
      </c>
      <c r="G22" s="33">
        <v>2922</v>
      </c>
      <c r="H22" s="33">
        <v>3430</v>
      </c>
      <c r="I22" s="33">
        <v>2750</v>
      </c>
      <c r="J22" s="50">
        <v>2668</v>
      </c>
      <c r="K22" s="57">
        <v>2194</v>
      </c>
      <c r="L22" s="57">
        <v>2634</v>
      </c>
      <c r="M22" s="57">
        <v>2132</v>
      </c>
      <c r="N22" s="57">
        <v>1775</v>
      </c>
      <c r="O22" s="57">
        <v>1511</v>
      </c>
      <c r="P22" s="56">
        <v>2542</v>
      </c>
      <c r="Q22" s="56">
        <v>2153</v>
      </c>
    </row>
    <row r="23" spans="2:17" x14ac:dyDescent="0.2">
      <c r="B23" s="34" t="s">
        <v>39</v>
      </c>
      <c r="C23" s="35">
        <v>5325</v>
      </c>
      <c r="D23" s="36">
        <v>5961</v>
      </c>
      <c r="E23" s="33">
        <v>5424</v>
      </c>
      <c r="F23" s="32">
        <v>5244</v>
      </c>
      <c r="G23" s="33">
        <v>5085</v>
      </c>
      <c r="H23" s="33">
        <v>5609</v>
      </c>
      <c r="I23" s="33">
        <v>5103</v>
      </c>
      <c r="J23" s="50">
        <v>5084</v>
      </c>
      <c r="K23" s="57">
        <v>4497</v>
      </c>
      <c r="L23" s="57">
        <v>4836</v>
      </c>
      <c r="M23" s="57">
        <v>4241</v>
      </c>
      <c r="N23" s="57">
        <v>3686</v>
      </c>
      <c r="O23" s="57">
        <v>3300</v>
      </c>
      <c r="P23" s="56">
        <v>4762</v>
      </c>
      <c r="Q23" s="56">
        <v>4460</v>
      </c>
    </row>
    <row r="24" spans="2:17" x14ac:dyDescent="0.2">
      <c r="B24" s="37" t="s">
        <v>57</v>
      </c>
      <c r="C24" s="38">
        <v>87373</v>
      </c>
      <c r="D24" s="39">
        <v>94175</v>
      </c>
      <c r="E24" s="40">
        <v>86416</v>
      </c>
      <c r="F24" s="39">
        <v>84668</v>
      </c>
      <c r="G24" s="41">
        <v>83650</v>
      </c>
      <c r="H24" s="41">
        <v>88928</v>
      </c>
      <c r="I24" s="41">
        <v>81096</v>
      </c>
      <c r="J24" s="52">
        <v>80018</v>
      </c>
      <c r="K24" s="58">
        <v>72439</v>
      </c>
      <c r="L24" s="58">
        <v>77432</v>
      </c>
      <c r="M24" s="58">
        <v>69503</v>
      </c>
      <c r="N24" s="58">
        <v>59441</v>
      </c>
      <c r="O24" s="58">
        <v>52793</v>
      </c>
      <c r="P24" s="41">
        <v>75902</v>
      </c>
      <c r="Q24" s="41">
        <v>71827</v>
      </c>
    </row>
    <row r="25" spans="2:17" x14ac:dyDescent="0.2">
      <c r="B25" s="5"/>
      <c r="C25" s="5"/>
      <c r="D25" s="5"/>
      <c r="E25" s="5"/>
    </row>
    <row r="26" spans="2:17" x14ac:dyDescent="0.2">
      <c r="B26" s="5"/>
    </row>
    <row r="27" spans="2:17" x14ac:dyDescent="0.2">
      <c r="B27" s="5"/>
      <c r="C27" s="5"/>
      <c r="D27" s="5"/>
    </row>
    <row r="28" spans="2:17" x14ac:dyDescent="0.2">
      <c r="B28" s="5"/>
      <c r="C28" s="5"/>
      <c r="D28" s="5"/>
    </row>
    <row r="30" spans="2:17" x14ac:dyDescent="0.2">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75"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client type</vt:lpstr>
      <vt:lpstr>Timeseries from Sep13</vt:lpstr>
      <vt:lpstr>'Akld Boards'!Print_Area</vt:lpstr>
      <vt:lpstr>'Akld Boards by benefit'!Print_Area</vt:lpstr>
      <vt:lpstr>'Akld Boards by client type'!Print_Area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2016-01-06T02:46:47Z</cp:lastPrinted>
  <dcterms:created xsi:type="dcterms:W3CDTF">2013-09-25T00:20:55Z</dcterms:created>
  <dcterms:modified xsi:type="dcterms:W3CDTF">2017-04-10T21:27:12Z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A9574220</vt:lpwstr>
  </property>
  <property fmtid="{D5CDD505-2E9C-101B-9397-08002B2CF9AE}" pid="3" name="Objective-Comment">
    <vt:lpwstr/>
  </property>
  <property fmtid="{D5CDD505-2E9C-101B-9397-08002B2CF9AE}" pid="4" name="Objective-CreationStamp">
    <vt:filetime>2017-04-10T21:22:49Z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2017-04-10T22:58:07Z</vt:filetime>
  </property>
  <property fmtid="{D5CDD505-2E9C-101B-9397-08002B2CF9AE}" pid="8" name="Objective-ModificationStamp">
    <vt:filetime>2017-04-10T22:52:18Z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Sheets:01 Mar:Data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Auckland Boards Tables - Mar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