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.ssi.govt.nz\userss\smcra005\Documents\To be published 13th -16th August\"/>
    </mc:Choice>
  </mc:AlternateContent>
  <xr:revisionPtr revIDLastSave="0" documentId="8_{CBE7A90A-4FD5-4987-A593-D71DCFD0EAB8}" xr6:coauthVersionLast="45" xr6:coauthVersionMax="45" xr10:uidLastSave="{00000000-0000-0000-0000-000000000000}"/>
  <bookViews>
    <workbookView xWindow="1170" yWindow="840" windowWidth="21330" windowHeight="15360" xr2:uid="{600A6BC9-303F-4200-9D14-02338FE5372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1" i="1" l="1"/>
  <c r="L11" i="1"/>
  <c r="G11" i="1"/>
  <c r="Q7" i="1" l="1"/>
  <c r="L7" i="1"/>
  <c r="G7" i="1"/>
  <c r="N6" i="1"/>
  <c r="N5" i="1" s="1"/>
  <c r="L6" i="1"/>
  <c r="D6" i="1"/>
  <c r="C6" i="1"/>
  <c r="G6" i="1" s="1"/>
  <c r="M5" i="1"/>
  <c r="K5" i="1"/>
  <c r="J5" i="1"/>
  <c r="I5" i="1"/>
  <c r="H5" i="1"/>
  <c r="G5" i="1"/>
  <c r="L5" i="1" l="1"/>
  <c r="Q5" i="1"/>
  <c r="Q6" i="1"/>
</calcChain>
</file>

<file path=xl/sharedStrings.xml><?xml version="1.0" encoding="utf-8"?>
<sst xmlns="http://schemas.openxmlformats.org/spreadsheetml/2006/main" count="43" uniqueCount="25">
  <si>
    <t xml:space="preserve">Overview of Budget 2019 mental wellbeing package: Cross-agency initiatives </t>
  </si>
  <si>
    <r>
      <t>As at</t>
    </r>
    <r>
      <rPr>
        <b/>
        <sz val="12"/>
        <rFont val="Calibri"/>
        <family val="2"/>
        <scheme val="minor"/>
      </rPr>
      <t xml:space="preserve"> end</t>
    </r>
    <r>
      <rPr>
        <b/>
        <sz val="12"/>
        <color theme="1"/>
        <rFont val="Calibri"/>
        <family val="2"/>
        <scheme val="minor"/>
      </rPr>
      <t xml:space="preserve"> March 2021</t>
    </r>
  </si>
  <si>
    <t>IN CONFIDENCE</t>
  </si>
  <si>
    <t>Funding allocated ($m)</t>
  </si>
  <si>
    <t>Funding committed (in contract) as at end March 2021 ($m)</t>
  </si>
  <si>
    <t>Funding spent (distributed as per payment schedule) as at end March 2021 ($m)</t>
  </si>
  <si>
    <t>Agency</t>
  </si>
  <si>
    <t>Initiative</t>
  </si>
  <si>
    <t>19/20</t>
  </si>
  <si>
    <t>20/21</t>
  </si>
  <si>
    <t>21/22</t>
  </si>
  <si>
    <t>22/23</t>
  </si>
  <si>
    <t>Total</t>
  </si>
  <si>
    <t>Social Development</t>
  </si>
  <si>
    <t>Oranga Mahi</t>
  </si>
  <si>
    <t xml:space="preserve">Disability Employment Services and
Support Funds </t>
  </si>
  <si>
    <t xml:space="preserve">NOTE:  </t>
  </si>
  <si>
    <t>Expense Transfer completed in MBU transferring $2.0m from Baseline OM Budget to next FY</t>
  </si>
  <si>
    <t>Historical Abuse Claims</t>
  </si>
  <si>
    <t>NA</t>
  </si>
  <si>
    <t>NOTE:</t>
  </si>
  <si>
    <t>Historical Abuse Claims. The $93.75m funding allocated excludes a 2018/19 carry forward of $11.289m from previous Multi Year Appropriation.</t>
  </si>
  <si>
    <r>
      <t xml:space="preserve">Disabled People and People with Health Conditions: Improving Employment and Wider Wellbeing Outcomes </t>
    </r>
    <r>
      <rPr>
        <b/>
        <sz val="11"/>
        <color theme="1"/>
        <rFont val="Arial Mäori"/>
        <family val="2"/>
      </rPr>
      <t xml:space="preserve">(Total funding, see below the break down per initiative) </t>
    </r>
  </si>
  <si>
    <t xml:space="preserve">Housing Support Products: Expansion to Help More People Access and Maintain Tenancies </t>
  </si>
  <si>
    <t>section 18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</si>
</sst>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9" x14ac:knownFonts="1">
    <font>
      <sz val="11"/>
      <color theme="1"/>
      <name val="Arial Mäori"/>
      <family val="2"/>
    </font>
    <font>
      <sz val="11"/>
      <color theme="1"/>
      <name val="Arial Mäo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Arial Mäo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49" fontId="3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 vertical="top"/>
    </xf>
    <xf numFmtId="164" fontId="0" fillId="0" borderId="1" xfId="0" applyNumberFormat="1" applyBorder="1" applyAlignment="1">
      <alignment horizontal="right" vertical="top"/>
    </xf>
    <xf numFmtId="164" fontId="0" fillId="2" borderId="1" xfId="0" applyNumberFormat="1" applyFill="1" applyBorder="1" applyAlignment="1">
      <alignment horizontal="right" vertical="top"/>
    </xf>
    <xf numFmtId="164" fontId="0" fillId="5" borderId="1" xfId="0" applyNumberFormat="1" applyFill="1" applyBorder="1" applyAlignment="1">
      <alignment horizontal="right" vertical="top"/>
    </xf>
    <xf numFmtId="0" fontId="0" fillId="2" borderId="0" xfId="0" applyFill="1" applyBorder="1" applyAlignment="1">
      <alignment horizontal="left" vertical="top" wrapText="1"/>
    </xf>
    <xf numFmtId="164" fontId="0" fillId="2" borderId="0" xfId="0" applyNumberFormat="1" applyFill="1" applyBorder="1" applyAlignment="1">
      <alignment horizontal="right" vertical="top"/>
    </xf>
    <xf numFmtId="0" fontId="0" fillId="2" borderId="3" xfId="0" applyFill="1" applyBorder="1" applyAlignment="1">
      <alignment horizontal="left" vertical="top" wrapText="1"/>
    </xf>
    <xf numFmtId="164" fontId="0" fillId="0" borderId="4" xfId="0" applyNumberFormat="1" applyBorder="1" applyAlignment="1">
      <alignment horizontal="right" vertical="top"/>
    </xf>
    <xf numFmtId="164" fontId="0" fillId="5" borderId="4" xfId="0" applyNumberFormat="1" applyFill="1" applyBorder="1" applyAlignment="1">
      <alignment horizontal="right" vertical="top"/>
    </xf>
    <xf numFmtId="43" fontId="0" fillId="5" borderId="4" xfId="1" applyFont="1" applyFill="1" applyBorder="1" applyAlignment="1">
      <alignment horizontal="right" vertical="top"/>
    </xf>
    <xf numFmtId="164" fontId="0" fillId="2" borderId="5" xfId="0" applyNumberFormat="1" applyFill="1" applyBorder="1" applyAlignment="1">
      <alignment horizontal="right" vertical="top"/>
    </xf>
    <xf numFmtId="0" fontId="0" fillId="2" borderId="0" xfId="0" applyFill="1" applyBorder="1" applyAlignment="1">
      <alignment vertical="top" wrapText="1"/>
    </xf>
    <xf numFmtId="0" fontId="5" fillId="4" borderId="6" xfId="0" applyFont="1" applyFill="1" applyBorder="1"/>
    <xf numFmtId="0" fontId="0" fillId="2" borderId="5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 indent="6"/>
    </xf>
    <xf numFmtId="0" fontId="5" fillId="4" borderId="11" xfId="0" applyFont="1" applyFill="1" applyBorder="1"/>
    <xf numFmtId="164" fontId="0" fillId="0" borderId="2" xfId="0" applyNumberFormat="1" applyBorder="1" applyAlignment="1">
      <alignment horizontal="right" vertical="top"/>
    </xf>
    <xf numFmtId="164" fontId="0" fillId="2" borderId="2" xfId="0" applyNumberFormat="1" applyFill="1" applyBorder="1" applyAlignment="1">
      <alignment horizontal="right" vertical="top"/>
    </xf>
    <xf numFmtId="164" fontId="0" fillId="0" borderId="3" xfId="0" applyNumberFormat="1" applyBorder="1" applyAlignment="1">
      <alignment horizontal="right" vertical="top"/>
    </xf>
    <xf numFmtId="164" fontId="0" fillId="5" borderId="2" xfId="0" applyNumberFormat="1" applyFill="1" applyBorder="1" applyAlignment="1">
      <alignment horizontal="right" vertical="top"/>
    </xf>
    <xf numFmtId="164" fontId="0" fillId="5" borderId="3" xfId="0" applyNumberFormat="1" applyFill="1" applyBorder="1" applyAlignment="1">
      <alignment horizontal="right" vertical="top"/>
    </xf>
    <xf numFmtId="43" fontId="0" fillId="5" borderId="2" xfId="1" applyFont="1" applyFill="1" applyBorder="1" applyAlignment="1">
      <alignment horizontal="right" vertical="top"/>
    </xf>
    <xf numFmtId="43" fontId="0" fillId="2" borderId="0" xfId="1" applyFont="1" applyFill="1" applyBorder="1" applyAlignment="1">
      <alignment horizontal="right" vertical="top"/>
    </xf>
    <xf numFmtId="0" fontId="8" fillId="4" borderId="10" xfId="0" applyFont="1" applyFill="1" applyBorder="1"/>
    <xf numFmtId="164" fontId="0" fillId="0" borderId="12" xfId="0" applyNumberFormat="1" applyBorder="1" applyAlignment="1">
      <alignment horizontal="right" vertical="top"/>
    </xf>
    <xf numFmtId="164" fontId="0" fillId="5" borderId="12" xfId="0" applyNumberFormat="1" applyFill="1" applyBorder="1" applyAlignment="1">
      <alignment horizontal="right" vertical="top"/>
    </xf>
    <xf numFmtId="164" fontId="0" fillId="2" borderId="14" xfId="0" applyNumberFormat="1" applyFill="1" applyBorder="1" applyAlignment="1">
      <alignment horizontal="right" vertical="top"/>
    </xf>
    <xf numFmtId="0" fontId="5" fillId="4" borderId="16" xfId="0" applyFont="1" applyFill="1" applyBorder="1"/>
    <xf numFmtId="0" fontId="0" fillId="2" borderId="17" xfId="0" applyFill="1" applyBorder="1" applyAlignment="1">
      <alignment horizontal="left" vertical="center" wrapText="1" indent="6"/>
    </xf>
    <xf numFmtId="0" fontId="0" fillId="2" borderId="13" xfId="0" applyFill="1" applyBorder="1" applyAlignment="1">
      <alignment horizontal="left" vertical="top" wrapText="1"/>
    </xf>
    <xf numFmtId="164" fontId="0" fillId="6" borderId="5" xfId="0" applyNumberFormat="1" applyFill="1" applyBorder="1" applyAlignment="1">
      <alignment horizontal="right" vertical="top"/>
    </xf>
    <xf numFmtId="164" fontId="0" fillId="5" borderId="18" xfId="0" applyNumberFormat="1" applyFill="1" applyBorder="1" applyAlignment="1">
      <alignment horizontal="right" vertical="top"/>
    </xf>
    <xf numFmtId="164" fontId="0" fillId="5" borderId="19" xfId="0" applyNumberFormat="1" applyFill="1" applyBorder="1" applyAlignment="1">
      <alignment horizontal="right" vertical="top"/>
    </xf>
    <xf numFmtId="164" fontId="0" fillId="2" borderId="19" xfId="0" applyNumberFormat="1" applyFill="1" applyBorder="1" applyAlignment="1">
      <alignment horizontal="right" vertical="top"/>
    </xf>
    <xf numFmtId="164" fontId="0" fillId="6" borderId="19" xfId="0" applyNumberFormat="1" applyFill="1" applyBorder="1" applyAlignment="1">
      <alignment horizontal="right" vertical="top"/>
    </xf>
    <xf numFmtId="0" fontId="0" fillId="2" borderId="1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ke014\Director\Cache\objective.ssi.govt.nz%20uA3606\A13204349\Oranga%20Mahi%20MOH%20Initiatives%20Mar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s"/>
      <sheetName val="W23920 Mar 21"/>
      <sheetName val="Calcs for CRRF Funding"/>
      <sheetName val="Contracts Info x Michelle W"/>
    </sheetNames>
    <sheetDataSet>
      <sheetData sheetId="0" refreshError="1"/>
      <sheetData sheetId="1" refreshError="1"/>
      <sheetData sheetId="2" refreshError="1">
        <row r="3">
          <cell r="E3">
            <v>5297057.33</v>
          </cell>
        </row>
        <row r="4">
          <cell r="E4">
            <v>144739.8707855111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212E3-8EA9-4407-91A6-01F63DEA77D9}">
  <dimension ref="A1:Q18"/>
  <sheetViews>
    <sheetView tabSelected="1" zoomScale="85" zoomScaleNormal="85" workbookViewId="0">
      <selection activeCell="S8" sqref="S8"/>
    </sheetView>
  </sheetViews>
  <sheetFormatPr defaultRowHeight="14.25" x14ac:dyDescent="0.2"/>
  <cols>
    <col min="1" max="1" width="21.5" customWidth="1"/>
    <col min="2" max="2" width="27.625" customWidth="1"/>
    <col min="6" max="6" width="7" customWidth="1"/>
    <col min="7" max="7" width="7.25" customWidth="1"/>
    <col min="8" max="11" width="11.5" bestFit="1" customWidth="1"/>
    <col min="13" max="14" width="11.5" bestFit="1" customWidth="1"/>
    <col min="16" max="16" width="9" customWidth="1"/>
  </cols>
  <sheetData>
    <row r="1" spans="1:17" ht="21" x14ac:dyDescent="0.3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3"/>
      <c r="M1" s="2"/>
      <c r="N1" s="2"/>
      <c r="O1" s="2"/>
      <c r="P1" s="2"/>
      <c r="Q1" s="3"/>
    </row>
    <row r="2" spans="1:17" ht="15.75" x14ac:dyDescent="0.25">
      <c r="A2" s="4" t="s">
        <v>1</v>
      </c>
      <c r="B2" s="2"/>
      <c r="C2" s="2"/>
      <c r="D2" s="2"/>
      <c r="E2" s="2"/>
      <c r="F2" s="2"/>
      <c r="G2" s="3"/>
      <c r="H2" s="2"/>
      <c r="I2" s="2"/>
      <c r="J2" s="2"/>
      <c r="K2" s="2"/>
      <c r="L2" s="3"/>
      <c r="M2" s="2"/>
      <c r="N2" s="2"/>
      <c r="O2" s="2"/>
      <c r="P2" s="2"/>
      <c r="Q2" s="3"/>
    </row>
    <row r="3" spans="1:17" ht="30" customHeight="1" thickBot="1" x14ac:dyDescent="0.25">
      <c r="A3" s="5" t="s">
        <v>2</v>
      </c>
      <c r="B3" s="2"/>
      <c r="C3" s="43" t="s">
        <v>3</v>
      </c>
      <c r="D3" s="43"/>
      <c r="E3" s="43"/>
      <c r="F3" s="43"/>
      <c r="G3" s="43"/>
      <c r="H3" s="44" t="s">
        <v>4</v>
      </c>
      <c r="I3" s="44"/>
      <c r="J3" s="44"/>
      <c r="K3" s="44"/>
      <c r="L3" s="44"/>
      <c r="M3" s="44" t="s">
        <v>5</v>
      </c>
      <c r="N3" s="44"/>
      <c r="O3" s="44"/>
      <c r="P3" s="44"/>
      <c r="Q3" s="44"/>
    </row>
    <row r="4" spans="1:17" ht="15.75" customHeight="1" thickBot="1" x14ac:dyDescent="0.3">
      <c r="A4" s="17" t="s">
        <v>6</v>
      </c>
      <c r="B4" s="32" t="s">
        <v>7</v>
      </c>
      <c r="C4" s="28" t="s">
        <v>8</v>
      </c>
      <c r="D4" s="28" t="s">
        <v>9</v>
      </c>
      <c r="E4" s="28" t="s">
        <v>10</v>
      </c>
      <c r="F4" s="28" t="s">
        <v>11</v>
      </c>
      <c r="G4" s="20" t="s">
        <v>12</v>
      </c>
      <c r="H4" s="28" t="s">
        <v>8</v>
      </c>
      <c r="I4" s="28" t="s">
        <v>9</v>
      </c>
      <c r="J4" s="28" t="s">
        <v>10</v>
      </c>
      <c r="K4" s="28" t="s">
        <v>11</v>
      </c>
      <c r="L4" s="20" t="s">
        <v>12</v>
      </c>
      <c r="M4" s="28" t="s">
        <v>8</v>
      </c>
      <c r="N4" s="28" t="s">
        <v>9</v>
      </c>
      <c r="O4" s="28" t="s">
        <v>10</v>
      </c>
      <c r="P4" s="28" t="s">
        <v>11</v>
      </c>
      <c r="Q4" s="20" t="s">
        <v>12</v>
      </c>
    </row>
    <row r="5" spans="1:17" ht="96" customHeight="1" thickBot="1" x14ac:dyDescent="0.25">
      <c r="A5" s="40" t="s">
        <v>13</v>
      </c>
      <c r="B5" s="34" t="s">
        <v>22</v>
      </c>
      <c r="C5" s="29">
        <v>9.7390000000000008</v>
      </c>
      <c r="D5" s="29">
        <v>10.467000000000001</v>
      </c>
      <c r="E5" s="29">
        <v>3.0630000000000002</v>
      </c>
      <c r="F5" s="29">
        <v>3.0630000000000002</v>
      </c>
      <c r="G5" s="39">
        <f>SUM(C5:F5)</f>
        <v>26.332000000000001</v>
      </c>
      <c r="H5" s="13">
        <f>H6+H7</f>
        <v>7.1259999999999994</v>
      </c>
      <c r="I5" s="37">
        <f>I6+I7</f>
        <v>10.467000000000001</v>
      </c>
      <c r="J5" s="37">
        <f>J6+J7</f>
        <v>5.0630000000000006</v>
      </c>
      <c r="K5" s="37">
        <f>K6+K7</f>
        <v>3.0630000000000002</v>
      </c>
      <c r="L5" s="38">
        <f>SUM(H5:K5)</f>
        <v>25.718999999999998</v>
      </c>
      <c r="M5" s="13">
        <f>M6+M7</f>
        <v>7.1259999999999994</v>
      </c>
      <c r="N5" s="13">
        <f>N6+N7</f>
        <v>7.5903174592144893</v>
      </c>
      <c r="O5" s="30"/>
      <c r="P5" s="37"/>
      <c r="Q5" s="31">
        <f>SUM(M5:P5)</f>
        <v>14.716317459214489</v>
      </c>
    </row>
    <row r="6" spans="1:17" ht="19.5" customHeight="1" x14ac:dyDescent="0.2">
      <c r="A6" s="41"/>
      <c r="B6" s="33" t="s">
        <v>14</v>
      </c>
      <c r="C6" s="21">
        <f>C5-C7</f>
        <v>6.6760000000000002</v>
      </c>
      <c r="D6" s="21">
        <f>D5-D7</f>
        <v>7.4039999999999999</v>
      </c>
      <c r="E6" s="22"/>
      <c r="F6" s="22"/>
      <c r="G6" s="22">
        <f>SUM(C6:F6)</f>
        <v>14.08</v>
      </c>
      <c r="H6" s="24">
        <v>4.0629999999999997</v>
      </c>
      <c r="I6" s="24">
        <v>7.4039999999999999</v>
      </c>
      <c r="J6" s="24">
        <v>2</v>
      </c>
      <c r="K6" s="24"/>
      <c r="L6" s="22">
        <f>SUM(H6:K6)</f>
        <v>13.466999999999999</v>
      </c>
      <c r="M6" s="24">
        <v>4.0629999999999997</v>
      </c>
      <c r="N6" s="24">
        <f>('[1]Calcs for CRRF Funding'!E3-'[1]Calcs for CRRF Funding'!E4)/1000000</f>
        <v>5.1523174592144887</v>
      </c>
      <c r="O6" s="26">
        <v>0</v>
      </c>
      <c r="P6" s="26"/>
      <c r="Q6" s="22">
        <f>SUM(M6:P6)</f>
        <v>9.2153174592144893</v>
      </c>
    </row>
    <row r="7" spans="1:17" ht="50.25" customHeight="1" thickBot="1" x14ac:dyDescent="0.25">
      <c r="A7" s="42"/>
      <c r="B7" s="19" t="s">
        <v>15</v>
      </c>
      <c r="C7" s="6">
        <v>3.0630000000000002</v>
      </c>
      <c r="D7" s="6">
        <v>3.0630000000000002</v>
      </c>
      <c r="E7" s="6">
        <v>3.0630000000000002</v>
      </c>
      <c r="F7" s="6">
        <v>3.0630000000000002</v>
      </c>
      <c r="G7" s="7">
        <f>SUM(C7:F7)</f>
        <v>12.252000000000001</v>
      </c>
      <c r="H7" s="8">
        <v>3.0630000000000002</v>
      </c>
      <c r="I7" s="8">
        <v>3.0630000000000002</v>
      </c>
      <c r="J7" s="8">
        <v>3.0630000000000002</v>
      </c>
      <c r="K7" s="8">
        <v>3.0630000000000002</v>
      </c>
      <c r="L7" s="7">
        <f>SUM(H7:K7)</f>
        <v>12.252000000000001</v>
      </c>
      <c r="M7" s="8">
        <v>3.0630000000000002</v>
      </c>
      <c r="N7" s="8">
        <v>2.4380000000000002</v>
      </c>
      <c r="O7" s="8"/>
      <c r="P7" s="8"/>
      <c r="Q7" s="7">
        <f>SUM(M7:P7)</f>
        <v>5.5010000000000003</v>
      </c>
    </row>
    <row r="8" spans="1:17" ht="40.5" customHeight="1" thickBot="1" x14ac:dyDescent="0.25">
      <c r="A8" s="16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7"/>
      <c r="P8" s="27"/>
      <c r="Q8" s="10"/>
    </row>
    <row r="9" spans="1:17" ht="43.5" thickBot="1" x14ac:dyDescent="0.25">
      <c r="A9" s="11" t="s">
        <v>13</v>
      </c>
      <c r="B9" s="18" t="s">
        <v>23</v>
      </c>
      <c r="C9" s="23">
        <v>5.0999999999999996</v>
      </c>
      <c r="D9" s="12">
        <v>4.5999999999999996</v>
      </c>
      <c r="E9" s="12">
        <v>4.5999999999999996</v>
      </c>
      <c r="F9" s="12">
        <v>4.5999999999999996</v>
      </c>
      <c r="G9" s="35">
        <v>18.899999999999999</v>
      </c>
      <c r="H9" s="36" t="s">
        <v>24</v>
      </c>
      <c r="I9" s="37" t="s">
        <v>24</v>
      </c>
      <c r="J9" s="37" t="s">
        <v>24</v>
      </c>
      <c r="K9" s="13" t="s">
        <v>24</v>
      </c>
      <c r="L9" s="15"/>
      <c r="M9" s="25" t="s">
        <v>24</v>
      </c>
      <c r="N9" s="25" t="s">
        <v>24</v>
      </c>
      <c r="O9" s="14"/>
      <c r="P9" s="14"/>
      <c r="Q9" s="15"/>
    </row>
    <row r="10" spans="1:17" ht="40.5" customHeight="1" thickBot="1" x14ac:dyDescent="0.25">
      <c r="A10" s="16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7"/>
      <c r="P10" s="27"/>
      <c r="Q10" s="10"/>
    </row>
    <row r="11" spans="1:17" ht="15" thickBot="1" x14ac:dyDescent="0.25">
      <c r="A11" s="11" t="s">
        <v>13</v>
      </c>
      <c r="B11" s="18" t="s">
        <v>18</v>
      </c>
      <c r="C11" s="23">
        <v>27.31</v>
      </c>
      <c r="D11" s="12">
        <v>32.47</v>
      </c>
      <c r="E11" s="12">
        <v>33.97</v>
      </c>
      <c r="F11" s="12">
        <v>0</v>
      </c>
      <c r="G11" s="35">
        <f>SUM(C11:F11)</f>
        <v>93.75</v>
      </c>
      <c r="H11" s="25" t="s">
        <v>19</v>
      </c>
      <c r="I11" s="13" t="s">
        <v>19</v>
      </c>
      <c r="J11" s="13"/>
      <c r="K11" s="13"/>
      <c r="L11" s="15">
        <f>SUM(H11:K11)</f>
        <v>0</v>
      </c>
      <c r="M11" s="25">
        <v>17.934000000000001</v>
      </c>
      <c r="N11" s="13">
        <v>14.297000000000001</v>
      </c>
      <c r="O11" s="14"/>
      <c r="P11" s="14"/>
      <c r="Q11" s="15">
        <f>SUM(M11:P11)</f>
        <v>32.231000000000002</v>
      </c>
    </row>
    <row r="12" spans="1:17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">
      <c r="A15" s="2" t="s">
        <v>20</v>
      </c>
      <c r="B15" s="2" t="s">
        <v>21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mergeCells count="4">
    <mergeCell ref="A5:A7"/>
    <mergeCell ref="C3:G3"/>
    <mergeCell ref="H3:L3"/>
    <mergeCell ref="M3:Q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Pihema</dc:creator>
  <cp:lastModifiedBy>Sophie McRae</cp:lastModifiedBy>
  <cp:lastPrinted>2021-06-02T19:51:10Z</cp:lastPrinted>
  <dcterms:created xsi:type="dcterms:W3CDTF">2021-05-17T05:53:27Z</dcterms:created>
  <dcterms:modified xsi:type="dcterms:W3CDTF">2021-09-05T23:13:47Z</dcterms:modified>
</cp:coreProperties>
</file>