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filterPrivacy="1" codeName="ThisWorkbook"/>
  <xr:revisionPtr revIDLastSave="0" documentId="13_ncr:1_{77689724-79D5-41AB-9D36-634CA2FE1FCA}" xr6:coauthVersionLast="28" xr6:coauthVersionMax="28" xr10:uidLastSave="{00000000-0000-0000-0000-000000000000}"/>
  <bookViews>
    <workbookView xWindow="6930" yWindow="585" windowWidth="16110" windowHeight="8790" xr2:uid="{00000000-000D-0000-FFFF-FFFF00000000}"/>
  </bookViews>
  <sheets>
    <sheet name="notes" sheetId="47" r:id="rId1"/>
    <sheet name="Benefit state" sheetId="46" r:id="rId2"/>
    <sheet name="Benefit type" sheetId="19" r:id="rId3"/>
    <sheet name="Age" sheetId="21" r:id="rId4"/>
    <sheet name="Segment" sheetId="22" r:id="rId5"/>
    <sheet name="Duration" sheetId="33" r:id="rId6"/>
    <sheet name="Region" sheetId="42" r:id="rId7"/>
    <sheet name="Incapacity type" sheetId="43" r:id="rId8"/>
    <sheet name="Partner status" sheetId="44" r:id="rId9"/>
    <sheet name="Child age" sheetId="45" r:id="rId10"/>
    <sheet name="Ethnicity" sheetId="41" r:id="rId11"/>
  </sheets>
  <definedNames>
    <definedName name="_Ref476037286" localSheetId="0">notes!$C$9</definedName>
    <definedName name="E.10">#REF!</definedName>
    <definedName name="E.5">#REF!</definedName>
    <definedName name="E.6">#REF!</definedName>
    <definedName name="E.7">#REF!</definedName>
    <definedName name="E.8">#REF!</definedName>
    <definedName name="E.9">#REF!</definedName>
    <definedName name="IDX" localSheetId="6">Region!$J$71</definedName>
    <definedName name="letter">'Benefit state'!$B$4</definedName>
    <definedName name="val_year">#REF!</definedName>
  </definedNames>
  <calcPr calcId="171027" calcOnSave="0"/>
  <fileRecoveryPr autoRecover="0"/>
</workbook>
</file>

<file path=xl/calcChain.xml><?xml version="1.0" encoding="utf-8"?>
<calcChain xmlns="http://schemas.openxmlformats.org/spreadsheetml/2006/main">
  <c r="T77" i="43" l="1"/>
  <c r="J112" i="43"/>
  <c r="U80" i="43"/>
  <c r="T80" i="43"/>
  <c r="U79" i="43"/>
  <c r="U78" i="43"/>
  <c r="T78" i="43"/>
  <c r="U77" i="43"/>
  <c r="U76" i="43"/>
  <c r="T76" i="43"/>
  <c r="U75" i="43"/>
  <c r="U74" i="43"/>
  <c r="T74" i="43"/>
  <c r="U73" i="43"/>
  <c r="U72" i="43"/>
  <c r="T72" i="43"/>
  <c r="U71" i="43"/>
  <c r="U70" i="43"/>
  <c r="T70" i="43"/>
  <c r="U69" i="43"/>
  <c r="T69" i="43"/>
  <c r="U68" i="43"/>
  <c r="T68" i="43"/>
  <c r="U67" i="43"/>
  <c r="U66" i="43"/>
  <c r="T66" i="43"/>
  <c r="R80" i="43"/>
  <c r="R79" i="43"/>
  <c r="Q79" i="43"/>
  <c r="R78" i="43"/>
  <c r="Q78" i="43"/>
  <c r="R77" i="43"/>
  <c r="Q77" i="43"/>
  <c r="R76" i="43"/>
  <c r="R75" i="43"/>
  <c r="Q75" i="43"/>
  <c r="R74" i="43"/>
  <c r="R73" i="43"/>
  <c r="Q73" i="43"/>
  <c r="R72" i="43"/>
  <c r="R71" i="43"/>
  <c r="Q71" i="43"/>
  <c r="R70" i="43"/>
  <c r="Q70" i="43"/>
  <c r="R69" i="43"/>
  <c r="Q69" i="43"/>
  <c r="R68" i="43"/>
  <c r="R67" i="43"/>
  <c r="Q67" i="43"/>
  <c r="R66" i="43"/>
  <c r="O80" i="43"/>
  <c r="N80" i="43"/>
  <c r="O79" i="43"/>
  <c r="O78" i="43"/>
  <c r="N78" i="43"/>
  <c r="O77" i="43"/>
  <c r="O76" i="43"/>
  <c r="N76" i="43"/>
  <c r="O75" i="43"/>
  <c r="O74" i="43"/>
  <c r="N74" i="43"/>
  <c r="O73" i="43"/>
  <c r="O72" i="43"/>
  <c r="N72" i="43"/>
  <c r="O71" i="43"/>
  <c r="O70" i="43"/>
  <c r="N70" i="43"/>
  <c r="O69" i="43"/>
  <c r="O68" i="43"/>
  <c r="N68" i="43"/>
  <c r="O66" i="43"/>
  <c r="N66" i="43"/>
  <c r="L80" i="43"/>
  <c r="L78" i="43"/>
  <c r="L76" i="43"/>
  <c r="L74" i="43"/>
  <c r="L72" i="43"/>
  <c r="L71" i="43"/>
  <c r="L70" i="43"/>
  <c r="L69" i="43"/>
  <c r="L67" i="43"/>
  <c r="L66" i="43"/>
  <c r="J80" i="43"/>
  <c r="J118" i="43" s="1"/>
  <c r="J79" i="43"/>
  <c r="J117" i="43" s="1"/>
  <c r="J77" i="43"/>
  <c r="J115" i="43" s="1"/>
  <c r="J76" i="43"/>
  <c r="J114" i="43" s="1"/>
  <c r="K75" i="43"/>
  <c r="J78" i="43"/>
  <c r="J116" i="43" s="1"/>
  <c r="J75" i="43"/>
  <c r="J113" i="43" s="1"/>
  <c r="J74" i="43"/>
  <c r="J73" i="43"/>
  <c r="J111" i="43" s="1"/>
  <c r="J72" i="43"/>
  <c r="J110" i="43" s="1"/>
  <c r="J71" i="43"/>
  <c r="J109" i="43" s="1"/>
  <c r="J70" i="43"/>
  <c r="J108" i="43" s="1"/>
  <c r="J69" i="43"/>
  <c r="J107" i="43" s="1"/>
  <c r="J68" i="43"/>
  <c r="J106" i="43" s="1"/>
  <c r="J67" i="43"/>
  <c r="J105" i="43" s="1"/>
  <c r="J66" i="43"/>
  <c r="J104" i="43" s="1"/>
  <c r="J59" i="43"/>
  <c r="J97" i="43" s="1"/>
  <c r="T63" i="43"/>
  <c r="T62" i="43"/>
  <c r="T61" i="43"/>
  <c r="T60" i="43"/>
  <c r="T59" i="43"/>
  <c r="T57" i="43"/>
  <c r="T55" i="43"/>
  <c r="T54" i="43"/>
  <c r="T53" i="43"/>
  <c r="T52" i="43"/>
  <c r="T51" i="43"/>
  <c r="Q64" i="43"/>
  <c r="Q62" i="43"/>
  <c r="Q61" i="43"/>
  <c r="Q60" i="43"/>
  <c r="Q59" i="43"/>
  <c r="Q58" i="43"/>
  <c r="Q56" i="43"/>
  <c r="Q54" i="43"/>
  <c r="Q53" i="43"/>
  <c r="Q52" i="43"/>
  <c r="Q51" i="43"/>
  <c r="Q50" i="43"/>
  <c r="N62" i="43"/>
  <c r="N60" i="43"/>
  <c r="N59" i="43"/>
  <c r="O58" i="43"/>
  <c r="N58" i="43"/>
  <c r="N56" i="43"/>
  <c r="N54" i="43"/>
  <c r="N52" i="43"/>
  <c r="O51" i="43"/>
  <c r="N51" i="43"/>
  <c r="N50" i="43"/>
  <c r="J64" i="43"/>
  <c r="J102" i="43" s="1"/>
  <c r="J63" i="43"/>
  <c r="J101" i="43" s="1"/>
  <c r="J62" i="43"/>
  <c r="J100" i="43" s="1"/>
  <c r="J61" i="43"/>
  <c r="J99" i="43" s="1"/>
  <c r="J60" i="43"/>
  <c r="J98" i="43" s="1"/>
  <c r="K59" i="43"/>
  <c r="L58" i="43"/>
  <c r="L57" i="43"/>
  <c r="K57" i="43"/>
  <c r="L56" i="43"/>
  <c r="L55" i="43"/>
  <c r="K55" i="43"/>
  <c r="L54" i="43"/>
  <c r="L53" i="43"/>
  <c r="K53" i="43"/>
  <c r="L52" i="43"/>
  <c r="L51" i="43"/>
  <c r="K51" i="43"/>
  <c r="L50" i="43"/>
  <c r="J58" i="43"/>
  <c r="J96" i="43" s="1"/>
  <c r="J57" i="43"/>
  <c r="J95" i="43" s="1"/>
  <c r="J56" i="43"/>
  <c r="J94" i="43" s="1"/>
  <c r="J55" i="43"/>
  <c r="J93" i="43" s="1"/>
  <c r="J54" i="43"/>
  <c r="J92" i="43" s="1"/>
  <c r="J53" i="43"/>
  <c r="J91" i="43" s="1"/>
  <c r="J52" i="43"/>
  <c r="J90" i="43" s="1"/>
  <c r="J51" i="43"/>
  <c r="J89" i="43" s="1"/>
  <c r="J50" i="43"/>
  <c r="J88" i="43" s="1"/>
  <c r="K76" i="43" l="1"/>
  <c r="L60" i="43"/>
  <c r="L62" i="43"/>
  <c r="L64" i="43"/>
  <c r="K66" i="43"/>
  <c r="K70" i="43"/>
  <c r="K72" i="43"/>
  <c r="K74" i="43"/>
  <c r="K80" i="43"/>
  <c r="N67" i="43"/>
  <c r="N69" i="43"/>
  <c r="N71" i="43"/>
  <c r="N73" i="43"/>
  <c r="N75" i="43"/>
  <c r="N77" i="43"/>
  <c r="N79" i="43"/>
  <c r="Q66" i="43"/>
  <c r="Q68" i="43"/>
  <c r="Q72" i="43"/>
  <c r="Q74" i="43"/>
  <c r="Q76" i="43"/>
  <c r="Q80" i="43"/>
  <c r="T67" i="43"/>
  <c r="T71" i="43"/>
  <c r="T73" i="43"/>
  <c r="T75" i="43"/>
  <c r="T79" i="43"/>
  <c r="L68" i="43"/>
  <c r="O67" i="43"/>
  <c r="N64" i="43"/>
  <c r="Q55" i="43"/>
  <c r="Q57" i="43"/>
  <c r="Q63" i="43"/>
  <c r="T50" i="43"/>
  <c r="T56" i="43"/>
  <c r="T58" i="43"/>
  <c r="T64" i="43"/>
  <c r="O62" i="43"/>
  <c r="K68" i="43"/>
  <c r="K50" i="43"/>
  <c r="K52" i="43"/>
  <c r="W52" i="43" s="1"/>
  <c r="K54" i="43"/>
  <c r="K56" i="43"/>
  <c r="W56" i="43" s="1"/>
  <c r="K58" i="43"/>
  <c r="W58" i="43" s="1"/>
  <c r="O50" i="43"/>
  <c r="O52" i="43"/>
  <c r="O54" i="43"/>
  <c r="O56" i="43"/>
  <c r="O60" i="43"/>
  <c r="O64" i="43"/>
  <c r="R51" i="43"/>
  <c r="R53" i="43"/>
  <c r="R55" i="43"/>
  <c r="R57" i="43"/>
  <c r="R59" i="43"/>
  <c r="R61" i="43"/>
  <c r="R63" i="43"/>
  <c r="U50" i="43"/>
  <c r="U52" i="43"/>
  <c r="U54" i="43"/>
  <c r="U56" i="43"/>
  <c r="U58" i="43"/>
  <c r="U60" i="43"/>
  <c r="U62" i="43"/>
  <c r="X62" i="43" s="1"/>
  <c r="U64" i="43"/>
  <c r="K67" i="43"/>
  <c r="K78" i="43"/>
  <c r="K60" i="43"/>
  <c r="O53" i="43"/>
  <c r="O55" i="43"/>
  <c r="O57" i="43"/>
  <c r="O59" i="43"/>
  <c r="O61" i="43"/>
  <c r="O63" i="43"/>
  <c r="R50" i="43"/>
  <c r="R52" i="43"/>
  <c r="R54" i="43"/>
  <c r="R56" i="43"/>
  <c r="R58" i="43"/>
  <c r="X58" i="43" s="1"/>
  <c r="R60" i="43"/>
  <c r="X60" i="43" s="1"/>
  <c r="R62" i="43"/>
  <c r="R64" i="43"/>
  <c r="U51" i="43"/>
  <c r="U53" i="43"/>
  <c r="U55" i="43"/>
  <c r="U57" i="43"/>
  <c r="U59" i="43"/>
  <c r="U61" i="43"/>
  <c r="U63" i="43"/>
  <c r="L77" i="43"/>
  <c r="X52" i="43"/>
  <c r="W54" i="43"/>
  <c r="K61" i="43"/>
  <c r="K63" i="43"/>
  <c r="L59" i="43"/>
  <c r="N53" i="43"/>
  <c r="W53" i="43" s="1"/>
  <c r="N55" i="43"/>
  <c r="N57" i="43"/>
  <c r="W57" i="43" s="1"/>
  <c r="N61" i="43"/>
  <c r="N63" i="43"/>
  <c r="L61" i="43"/>
  <c r="L63" i="43"/>
  <c r="X63" i="43" s="1"/>
  <c r="K69" i="43"/>
  <c r="W69" i="43" s="1"/>
  <c r="K71" i="43"/>
  <c r="W71" i="43" s="1"/>
  <c r="K73" i="43"/>
  <c r="K77" i="43"/>
  <c r="K79" i="43"/>
  <c r="W79" i="43" s="1"/>
  <c r="K62" i="43"/>
  <c r="W62" i="43" s="1"/>
  <c r="K64" i="43"/>
  <c r="L73" i="43"/>
  <c r="L75" i="43"/>
  <c r="L79" i="43"/>
  <c r="X74" i="43"/>
  <c r="X78" i="43"/>
  <c r="X71" i="43"/>
  <c r="X80" i="43"/>
  <c r="X67" i="43"/>
  <c r="X73" i="43"/>
  <c r="X75" i="43"/>
  <c r="X79" i="43"/>
  <c r="W76" i="43"/>
  <c r="W66" i="43"/>
  <c r="W70" i="43"/>
  <c r="X72" i="43"/>
  <c r="X76" i="43"/>
  <c r="W67" i="43"/>
  <c r="Y67" i="43" s="1"/>
  <c r="X77" i="43"/>
  <c r="X68" i="43"/>
  <c r="W72" i="43"/>
  <c r="W80" i="43"/>
  <c r="X66" i="43"/>
  <c r="X70" i="43"/>
  <c r="Y70" i="43" s="1"/>
  <c r="W74" i="43"/>
  <c r="Y74" i="43" s="1"/>
  <c r="W78" i="43"/>
  <c r="Y78" i="43" s="1"/>
  <c r="W75" i="43"/>
  <c r="Y75" i="43" s="1"/>
  <c r="X69" i="43"/>
  <c r="W73" i="43"/>
  <c r="W77" i="43"/>
  <c r="W68" i="43"/>
  <c r="Y76" i="43"/>
  <c r="X57" i="43"/>
  <c r="X55" i="43"/>
  <c r="W60" i="43"/>
  <c r="W61" i="43"/>
  <c r="W51" i="43"/>
  <c r="W55" i="43"/>
  <c r="W59" i="43"/>
  <c r="X42" i="43"/>
  <c r="P32" i="43"/>
  <c r="S36" i="43"/>
  <c r="P42" i="43"/>
  <c r="V42" i="43"/>
  <c r="X32" i="43"/>
  <c r="S34" i="43"/>
  <c r="V29" i="43"/>
  <c r="S37" i="43"/>
  <c r="S39" i="43"/>
  <c r="P28" i="43"/>
  <c r="V28" i="43"/>
  <c r="M42" i="43"/>
  <c r="S42" i="43"/>
  <c r="W42" i="43"/>
  <c r="X28" i="43"/>
  <c r="S28" i="43"/>
  <c r="M29" i="43"/>
  <c r="M31" i="43"/>
  <c r="M38" i="43"/>
  <c r="M40" i="43"/>
  <c r="V36" i="43"/>
  <c r="X39" i="43"/>
  <c r="K44" i="43"/>
  <c r="S32" i="43"/>
  <c r="M33" i="43"/>
  <c r="M35" i="43"/>
  <c r="S41" i="43"/>
  <c r="V31" i="43"/>
  <c r="V32" i="43"/>
  <c r="V35" i="43"/>
  <c r="V38" i="43"/>
  <c r="P39" i="43"/>
  <c r="V39" i="43"/>
  <c r="X30" i="43"/>
  <c r="S30" i="43"/>
  <c r="X34" i="43"/>
  <c r="X37" i="43"/>
  <c r="X41" i="43"/>
  <c r="X36" i="43"/>
  <c r="P30" i="43"/>
  <c r="V30" i="43"/>
  <c r="V33" i="43"/>
  <c r="P34" i="43"/>
  <c r="V34" i="43"/>
  <c r="P37" i="43"/>
  <c r="V37" i="43"/>
  <c r="V40" i="43"/>
  <c r="P41" i="43"/>
  <c r="V41" i="43"/>
  <c r="P36" i="43"/>
  <c r="X29" i="43"/>
  <c r="X33" i="43"/>
  <c r="S35" i="43"/>
  <c r="S29" i="43"/>
  <c r="X31" i="43"/>
  <c r="S31" i="43"/>
  <c r="S33" i="43"/>
  <c r="X35" i="43"/>
  <c r="X38" i="43"/>
  <c r="S38" i="43"/>
  <c r="X40" i="43"/>
  <c r="S40" i="43"/>
  <c r="M22" i="43"/>
  <c r="M28" i="43"/>
  <c r="P29" i="43"/>
  <c r="M30" i="43"/>
  <c r="P31" i="43"/>
  <c r="M32" i="43"/>
  <c r="P33" i="43"/>
  <c r="M34" i="43"/>
  <c r="P35" i="43"/>
  <c r="M37" i="43"/>
  <c r="P38" i="43"/>
  <c r="M39" i="43"/>
  <c r="W40" i="43"/>
  <c r="M41" i="43"/>
  <c r="M36" i="43"/>
  <c r="W31" i="43"/>
  <c r="W34" i="43"/>
  <c r="W36" i="43"/>
  <c r="W37" i="43"/>
  <c r="Y37" i="43" s="1"/>
  <c r="W38" i="43"/>
  <c r="W39" i="43"/>
  <c r="W41" i="43"/>
  <c r="P40" i="43"/>
  <c r="W29" i="43"/>
  <c r="W30" i="43"/>
  <c r="W32" i="43"/>
  <c r="W33" i="43"/>
  <c r="W35" i="43"/>
  <c r="W28" i="43"/>
  <c r="Y28" i="43" s="1"/>
  <c r="V22" i="43"/>
  <c r="Y77" i="43" l="1"/>
  <c r="X56" i="43"/>
  <c r="Y56" i="43" s="1"/>
  <c r="X53" i="43"/>
  <c r="Y52" i="43"/>
  <c r="X51" i="43"/>
  <c r="X54" i="43"/>
  <c r="Y54" i="43" s="1"/>
  <c r="Y66" i="43"/>
  <c r="Y57" i="43"/>
  <c r="W63" i="43"/>
  <c r="Y63" i="43" s="1"/>
  <c r="X61" i="43"/>
  <c r="Y61" i="43" s="1"/>
  <c r="Y58" i="43"/>
  <c r="Y68" i="43"/>
  <c r="Y71" i="43"/>
  <c r="Y53" i="43"/>
  <c r="Y60" i="43"/>
  <c r="Y55" i="43"/>
  <c r="Y73" i="43"/>
  <c r="X59" i="43"/>
  <c r="Y59" i="43" s="1"/>
  <c r="Y69" i="43"/>
  <c r="Y51" i="43"/>
  <c r="Y80" i="43"/>
  <c r="Y79" i="43"/>
  <c r="Y72" i="43"/>
  <c r="Y62" i="43"/>
  <c r="Y32" i="43"/>
  <c r="Y42" i="43"/>
  <c r="Y34" i="43"/>
  <c r="Y30" i="43"/>
  <c r="Y39" i="43"/>
  <c r="Y40" i="43"/>
  <c r="Y29" i="43"/>
  <c r="Y38" i="43"/>
  <c r="Y31" i="43"/>
  <c r="Y33" i="43"/>
  <c r="Y41" i="43"/>
  <c r="Y36" i="43"/>
  <c r="Y35" i="43"/>
  <c r="S22" i="43"/>
  <c r="X22" i="43"/>
  <c r="W22" i="43"/>
  <c r="P22" i="43"/>
  <c r="Y22" i="43" l="1"/>
  <c r="I48" i="44" l="1"/>
  <c r="I46" i="44"/>
  <c r="I44" i="44"/>
  <c r="I42" i="44"/>
  <c r="I34" i="44"/>
  <c r="I32" i="44"/>
  <c r="I30" i="44"/>
  <c r="I28" i="44"/>
  <c r="I19" i="44"/>
  <c r="I17" i="44"/>
  <c r="I15" i="44"/>
  <c r="I13" i="44"/>
  <c r="I67" i="43"/>
  <c r="B4" i="22" l="1"/>
  <c r="B6" i="22" s="1"/>
  <c r="B8" i="22" s="1"/>
  <c r="D8" i="22"/>
  <c r="D4" i="41"/>
  <c r="B4" i="45"/>
  <c r="B4" i="44"/>
  <c r="B4" i="43"/>
  <c r="B4" i="42"/>
  <c r="B4" i="33"/>
  <c r="B4" i="21"/>
  <c r="B4" i="19"/>
  <c r="F22" i="45" l="1"/>
  <c r="F36" i="45" s="1"/>
  <c r="T32" i="45"/>
  <c r="N30" i="45"/>
  <c r="Q29" i="45"/>
  <c r="U10" i="45"/>
  <c r="V43" i="45" s="1"/>
  <c r="R10" i="45"/>
  <c r="S17" i="45" s="1"/>
  <c r="O10" i="45"/>
  <c r="L10" i="45"/>
  <c r="D8" i="45"/>
  <c r="D22" i="45" s="1"/>
  <c r="D36" i="45" s="1"/>
  <c r="B6" i="45"/>
  <c r="B8" i="45" s="1"/>
  <c r="B22" i="45" s="1"/>
  <c r="B36" i="45" s="1"/>
  <c r="B6" i="44"/>
  <c r="B8" i="44" s="1"/>
  <c r="B23" i="44" s="1"/>
  <c r="B37" i="44" s="1"/>
  <c r="D8" i="44"/>
  <c r="L10" i="44"/>
  <c r="O10" i="44"/>
  <c r="R10" i="44"/>
  <c r="U10" i="44"/>
  <c r="H13" i="44"/>
  <c r="H15" i="44"/>
  <c r="H17" i="44"/>
  <c r="H19" i="44"/>
  <c r="D23" i="44"/>
  <c r="D37" i="44" s="1"/>
  <c r="F23" i="44"/>
  <c r="H28" i="44"/>
  <c r="H30" i="44"/>
  <c r="H32" i="44"/>
  <c r="H34" i="44"/>
  <c r="F37" i="44"/>
  <c r="U27" i="44"/>
  <c r="H42" i="44"/>
  <c r="N29" i="44"/>
  <c r="H44" i="44"/>
  <c r="K31" i="44"/>
  <c r="U31" i="44"/>
  <c r="H46" i="44"/>
  <c r="H48" i="44"/>
  <c r="I13" i="43"/>
  <c r="I14" i="43" s="1"/>
  <c r="I15" i="43" s="1"/>
  <c r="I16" i="43" s="1"/>
  <c r="I17" i="43" s="1"/>
  <c r="I18" i="43" s="1"/>
  <c r="I19" i="43" s="1"/>
  <c r="I20" i="43" s="1"/>
  <c r="I21" i="43" s="1"/>
  <c r="I22" i="43" s="1"/>
  <c r="I23" i="43" s="1"/>
  <c r="I24" i="43" s="1"/>
  <c r="I25" i="43" s="1"/>
  <c r="I26" i="43" s="1"/>
  <c r="I105" i="43"/>
  <c r="I89" i="43"/>
  <c r="I90" i="43" s="1"/>
  <c r="I68" i="43"/>
  <c r="I69" i="43" s="1"/>
  <c r="I70" i="43" s="1"/>
  <c r="I71" i="43" s="1"/>
  <c r="I72" i="43" s="1"/>
  <c r="I73" i="43" s="1"/>
  <c r="I74" i="43" s="1"/>
  <c r="I75" i="43" s="1"/>
  <c r="I77" i="43" s="1"/>
  <c r="I78" i="43" s="1"/>
  <c r="I79" i="43" s="1"/>
  <c r="I51" i="43"/>
  <c r="I52" i="43" s="1"/>
  <c r="I53" i="43" s="1"/>
  <c r="I54" i="43" s="1"/>
  <c r="I55" i="43" s="1"/>
  <c r="I56" i="43" s="1"/>
  <c r="I57" i="43" s="1"/>
  <c r="I58" i="43" s="1"/>
  <c r="I59" i="43" s="1"/>
  <c r="I61" i="43" s="1"/>
  <c r="I62" i="43" s="1"/>
  <c r="I63" i="43" s="1"/>
  <c r="I64" i="43" s="1"/>
  <c r="F46" i="43"/>
  <c r="F84" i="43" s="1"/>
  <c r="I29" i="43"/>
  <c r="U10" i="43"/>
  <c r="R10" i="43"/>
  <c r="O10" i="43"/>
  <c r="L10" i="43"/>
  <c r="D8" i="43"/>
  <c r="D46" i="43" s="1"/>
  <c r="D84" i="43" s="1"/>
  <c r="B6" i="43"/>
  <c r="B8" i="43" s="1"/>
  <c r="B46" i="43" s="1"/>
  <c r="B84" i="43" s="1"/>
  <c r="F27" i="42"/>
  <c r="F46" i="42" s="1"/>
  <c r="N40" i="42"/>
  <c r="N39" i="42"/>
  <c r="N36" i="42"/>
  <c r="N35" i="42"/>
  <c r="N34" i="42"/>
  <c r="N33" i="42"/>
  <c r="N25" i="42"/>
  <c r="U10" i="42"/>
  <c r="V21" i="42" s="1"/>
  <c r="R10" i="42"/>
  <c r="O10" i="42"/>
  <c r="L10" i="42"/>
  <c r="D8" i="42"/>
  <c r="D27" i="42" s="1"/>
  <c r="D46" i="42" s="1"/>
  <c r="B6" i="42"/>
  <c r="B8" i="42" s="1"/>
  <c r="B27" i="42" s="1"/>
  <c r="B46" i="42" s="1"/>
  <c r="H19" i="41"/>
  <c r="H30" i="41" s="1"/>
  <c r="W10" i="41"/>
  <c r="T10" i="41"/>
  <c r="Q10" i="41"/>
  <c r="N10" i="41"/>
  <c r="F8" i="41"/>
  <c r="F19" i="41" s="1"/>
  <c r="F30" i="41" s="1"/>
  <c r="D6" i="41"/>
  <c r="D8" i="41" s="1"/>
  <c r="D19" i="41" s="1"/>
  <c r="D30" i="41" s="1"/>
  <c r="V25" i="41" l="1"/>
  <c r="Q27" i="44"/>
  <c r="S12" i="44"/>
  <c r="W44" i="44"/>
  <c r="R33" i="44"/>
  <c r="O27" i="44"/>
  <c r="O29" i="44"/>
  <c r="P29" i="44" s="1"/>
  <c r="N32" i="44"/>
  <c r="M46" i="44"/>
  <c r="R32" i="44"/>
  <c r="O31" i="44"/>
  <c r="O30" i="44"/>
  <c r="Q33" i="42"/>
  <c r="Q35" i="42"/>
  <c r="Q36" i="42"/>
  <c r="Q37" i="42"/>
  <c r="Q39" i="42"/>
  <c r="Q40" i="42"/>
  <c r="Q41" i="42"/>
  <c r="S26" i="41"/>
  <c r="W12" i="44"/>
  <c r="P12" i="44"/>
  <c r="W44" i="45"/>
  <c r="W15" i="45"/>
  <c r="W41" i="44"/>
  <c r="W61" i="42"/>
  <c r="O33" i="44"/>
  <c r="T33" i="42"/>
  <c r="T34" i="42"/>
  <c r="T36" i="42"/>
  <c r="T37" i="42"/>
  <c r="T38" i="42"/>
  <c r="T40" i="42"/>
  <c r="T41" i="42"/>
  <c r="T42" i="42"/>
  <c r="P47" i="44"/>
  <c r="Q29" i="44"/>
  <c r="V41" i="44"/>
  <c r="P45" i="45"/>
  <c r="W104" i="43"/>
  <c r="U33" i="44"/>
  <c r="N31" i="44"/>
  <c r="K35" i="42"/>
  <c r="K38" i="42"/>
  <c r="K42" i="42"/>
  <c r="U29" i="44"/>
  <c r="R27" i="44"/>
  <c r="S27" i="44" s="1"/>
  <c r="S14" i="44"/>
  <c r="W14" i="44"/>
  <c r="K27" i="45"/>
  <c r="K31" i="45"/>
  <c r="N26" i="45"/>
  <c r="T28" i="45"/>
  <c r="P14" i="45"/>
  <c r="M15" i="45"/>
  <c r="W16" i="45"/>
  <c r="V16" i="45"/>
  <c r="P18" i="45"/>
  <c r="M12" i="45"/>
  <c r="P13" i="45"/>
  <c r="M14" i="45"/>
  <c r="P40" i="45"/>
  <c r="M41" i="45"/>
  <c r="W40" i="45"/>
  <c r="V46" i="45"/>
  <c r="K28" i="45"/>
  <c r="Q32" i="45"/>
  <c r="Q26" i="45"/>
  <c r="Q20" i="45"/>
  <c r="S13" i="45"/>
  <c r="Q28" i="45"/>
  <c r="K32" i="45"/>
  <c r="M18" i="45"/>
  <c r="T27" i="45"/>
  <c r="K20" i="45"/>
  <c r="T29" i="45"/>
  <c r="P44" i="45"/>
  <c r="W46" i="45"/>
  <c r="N27" i="45"/>
  <c r="Q30" i="45"/>
  <c r="T20" i="45"/>
  <c r="W42" i="45"/>
  <c r="N29" i="45"/>
  <c r="N48" i="45"/>
  <c r="W45" i="45"/>
  <c r="M46" i="45"/>
  <c r="S18" i="45"/>
  <c r="S14" i="45"/>
  <c r="S45" i="45"/>
  <c r="R27" i="45"/>
  <c r="S15" i="45"/>
  <c r="S16" i="45"/>
  <c r="S46" i="45"/>
  <c r="R28" i="45"/>
  <c r="V12" i="45"/>
  <c r="W14" i="45"/>
  <c r="N31" i="45"/>
  <c r="W18" i="45"/>
  <c r="L32" i="45"/>
  <c r="M40" i="45"/>
  <c r="K48" i="45"/>
  <c r="K26" i="45"/>
  <c r="Q48" i="45"/>
  <c r="W41" i="45"/>
  <c r="V42" i="45"/>
  <c r="K30" i="45"/>
  <c r="M45" i="45"/>
  <c r="T31" i="45"/>
  <c r="U29" i="45"/>
  <c r="O31" i="45"/>
  <c r="W17" i="45"/>
  <c r="V41" i="45"/>
  <c r="P43" i="45"/>
  <c r="W43" i="45"/>
  <c r="M44" i="45"/>
  <c r="X12" i="45"/>
  <c r="W12" i="45"/>
  <c r="U28" i="45"/>
  <c r="P16" i="45"/>
  <c r="V18" i="45"/>
  <c r="N20" i="45"/>
  <c r="L26" i="45"/>
  <c r="T26" i="45"/>
  <c r="Q27" i="45"/>
  <c r="N28" i="45"/>
  <c r="K29" i="45"/>
  <c r="T30" i="45"/>
  <c r="Q31" i="45"/>
  <c r="N32" i="45"/>
  <c r="U30" i="45"/>
  <c r="T48" i="45"/>
  <c r="W13" i="45"/>
  <c r="V13" i="45"/>
  <c r="P15" i="45"/>
  <c r="V17" i="45"/>
  <c r="X41" i="45"/>
  <c r="Q32" i="44"/>
  <c r="P43" i="44"/>
  <c r="R28" i="44"/>
  <c r="T33" i="44"/>
  <c r="U34" i="44"/>
  <c r="R29" i="44"/>
  <c r="S29" i="44" s="1"/>
  <c r="K33" i="44"/>
  <c r="K32" i="44"/>
  <c r="R31" i="44"/>
  <c r="L31" i="44"/>
  <c r="M31" i="44" s="1"/>
  <c r="P17" i="44"/>
  <c r="L30" i="44"/>
  <c r="P13" i="44"/>
  <c r="V12" i="44"/>
  <c r="T27" i="44"/>
  <c r="V27" i="44" s="1"/>
  <c r="W17" i="44"/>
  <c r="V16" i="44"/>
  <c r="S15" i="44"/>
  <c r="W45" i="44"/>
  <c r="S18" i="44"/>
  <c r="M16" i="44"/>
  <c r="V14" i="44"/>
  <c r="P14" i="44"/>
  <c r="P45" i="44"/>
  <c r="X43" i="44"/>
  <c r="S41" i="44"/>
  <c r="V18" i="44"/>
  <c r="S43" i="44"/>
  <c r="N28" i="44"/>
  <c r="T30" i="44"/>
  <c r="T29" i="44"/>
  <c r="V43" i="44"/>
  <c r="T31" i="44"/>
  <c r="V31" i="44" s="1"/>
  <c r="V45" i="44"/>
  <c r="S44" i="44"/>
  <c r="N27" i="44"/>
  <c r="P41" i="44"/>
  <c r="W18" i="44"/>
  <c r="P18" i="44"/>
  <c r="M12" i="44"/>
  <c r="L33" i="44"/>
  <c r="K29" i="44"/>
  <c r="M43" i="44"/>
  <c r="Q30" i="44"/>
  <c r="R34" i="44"/>
  <c r="X47" i="44"/>
  <c r="W47" i="44"/>
  <c r="N33" i="44"/>
  <c r="X45" i="44"/>
  <c r="W43" i="44"/>
  <c r="Y43" i="44" s="1"/>
  <c r="K27" i="44"/>
  <c r="S19" i="44"/>
  <c r="L32" i="44"/>
  <c r="S16" i="44"/>
  <c r="W16" i="44"/>
  <c r="X14" i="44"/>
  <c r="Y14" i="44" s="1"/>
  <c r="V47" i="44"/>
  <c r="Q33" i="44"/>
  <c r="S33" i="44" s="1"/>
  <c r="S47" i="44"/>
  <c r="M47" i="44"/>
  <c r="S45" i="44"/>
  <c r="Q31" i="44"/>
  <c r="S31" i="44" s="1"/>
  <c r="M45" i="44"/>
  <c r="P44" i="44"/>
  <c r="M13" i="44"/>
  <c r="W88" i="43"/>
  <c r="S12" i="43"/>
  <c r="M89" i="43"/>
  <c r="W12" i="43"/>
  <c r="P12" i="43"/>
  <c r="S104" i="43"/>
  <c r="S88" i="43"/>
  <c r="M12" i="43"/>
  <c r="V12" i="43"/>
  <c r="I30" i="43"/>
  <c r="V105" i="43"/>
  <c r="V66" i="43"/>
  <c r="V88" i="43"/>
  <c r="I91" i="43"/>
  <c r="I106" i="43"/>
  <c r="Q32" i="42"/>
  <c r="W55" i="42"/>
  <c r="W14" i="42"/>
  <c r="W15" i="42"/>
  <c r="W17" i="42"/>
  <c r="V12" i="42"/>
  <c r="W18" i="42"/>
  <c r="V18" i="42"/>
  <c r="W58" i="42"/>
  <c r="P14" i="42"/>
  <c r="P17" i="42"/>
  <c r="V13" i="42"/>
  <c r="V16" i="42"/>
  <c r="P19" i="42"/>
  <c r="W20" i="42"/>
  <c r="V20" i="42"/>
  <c r="K37" i="42"/>
  <c r="T25" i="42"/>
  <c r="P13" i="42"/>
  <c r="P15" i="42"/>
  <c r="W53" i="42"/>
  <c r="Q25" i="42"/>
  <c r="M60" i="42"/>
  <c r="M52" i="42"/>
  <c r="M59" i="42"/>
  <c r="M51" i="42"/>
  <c r="M55" i="42"/>
  <c r="M23" i="42"/>
  <c r="M21" i="42"/>
  <c r="M17" i="42"/>
  <c r="M15" i="42"/>
  <c r="M13" i="42"/>
  <c r="W21" i="42"/>
  <c r="T31" i="42"/>
  <c r="K32" i="42"/>
  <c r="P50" i="42"/>
  <c r="N38" i="42"/>
  <c r="O38" i="42"/>
  <c r="P53" i="42"/>
  <c r="P22" i="42"/>
  <c r="P56" i="42"/>
  <c r="O32" i="42"/>
  <c r="P23" i="42"/>
  <c r="S12" i="42"/>
  <c r="S14" i="42"/>
  <c r="V14" i="42"/>
  <c r="S16" i="42"/>
  <c r="S18" i="42"/>
  <c r="S20" i="42"/>
  <c r="P21" i="42"/>
  <c r="W22" i="42"/>
  <c r="S22" i="42"/>
  <c r="S23" i="42"/>
  <c r="N31" i="42"/>
  <c r="K34" i="42"/>
  <c r="K39" i="42"/>
  <c r="N42" i="42"/>
  <c r="K63" i="42"/>
  <c r="K31" i="42"/>
  <c r="Q63" i="42"/>
  <c r="Q31" i="42"/>
  <c r="W13" i="42"/>
  <c r="W19" i="42"/>
  <c r="K25" i="42"/>
  <c r="V15" i="42"/>
  <c r="P16" i="42"/>
  <c r="W16" i="42"/>
  <c r="V17" i="42"/>
  <c r="P18" i="42"/>
  <c r="M19" i="42"/>
  <c r="V19" i="42"/>
  <c r="P20" i="42"/>
  <c r="T63" i="42"/>
  <c r="N63" i="42"/>
  <c r="N32" i="42"/>
  <c r="W51" i="42"/>
  <c r="T35" i="42"/>
  <c r="W35" i="42" s="1"/>
  <c r="N37" i="42"/>
  <c r="S58" i="42"/>
  <c r="S57" i="42"/>
  <c r="W12" i="42"/>
  <c r="U40" i="42"/>
  <c r="V40" i="42" s="1"/>
  <c r="V55" i="42"/>
  <c r="V23" i="42"/>
  <c r="U35" i="42"/>
  <c r="V50" i="42"/>
  <c r="V22" i="42"/>
  <c r="P12" i="42"/>
  <c r="S13" i="42"/>
  <c r="S15" i="42"/>
  <c r="S17" i="42"/>
  <c r="S19" i="42"/>
  <c r="S21" i="42"/>
  <c r="W50" i="42"/>
  <c r="K33" i="42"/>
  <c r="W52" i="42"/>
  <c r="K36" i="42"/>
  <c r="W23" i="42"/>
  <c r="K41" i="42"/>
  <c r="Q38" i="42"/>
  <c r="W60" i="42"/>
  <c r="W54" i="42"/>
  <c r="W57" i="42"/>
  <c r="T39" i="42"/>
  <c r="K40" i="42"/>
  <c r="W59" i="42"/>
  <c r="P60" i="42"/>
  <c r="N41" i="42"/>
  <c r="P61" i="42"/>
  <c r="T32" i="42"/>
  <c r="Q34" i="42"/>
  <c r="M56" i="42"/>
  <c r="W56" i="42"/>
  <c r="S61" i="42"/>
  <c r="Q42" i="42"/>
  <c r="P39" i="41"/>
  <c r="P23" i="41"/>
  <c r="P27" i="41"/>
  <c r="M23" i="41"/>
  <c r="M24" i="41"/>
  <c r="Y36" i="41"/>
  <c r="U34" i="41"/>
  <c r="O12" i="41"/>
  <c r="W24" i="41"/>
  <c r="T25" i="41"/>
  <c r="X37" i="41"/>
  <c r="X34" i="41"/>
  <c r="U35" i="41"/>
  <c r="X38" i="41"/>
  <c r="X14" i="41"/>
  <c r="U15" i="41"/>
  <c r="R13" i="41"/>
  <c r="R38" i="41"/>
  <c r="R34" i="41"/>
  <c r="R14" i="41"/>
  <c r="M26" i="41"/>
  <c r="Y15" i="41"/>
  <c r="R16" i="41"/>
  <c r="P25" i="41"/>
  <c r="P26" i="41"/>
  <c r="O16" i="41"/>
  <c r="M27" i="41"/>
  <c r="Y16" i="41"/>
  <c r="Y34" i="41"/>
  <c r="S27" i="41"/>
  <c r="S39" i="41"/>
  <c r="S23" i="41"/>
  <c r="P17" i="41"/>
  <c r="Y13" i="41"/>
  <c r="V23" i="41"/>
  <c r="S24" i="41"/>
  <c r="U14" i="41"/>
  <c r="S25" i="41"/>
  <c r="R15" i="41"/>
  <c r="S17" i="41"/>
  <c r="V39" i="41"/>
  <c r="P24" i="41"/>
  <c r="X35" i="41"/>
  <c r="Y37" i="41"/>
  <c r="Y38" i="41"/>
  <c r="V27" i="41"/>
  <c r="O15" i="41"/>
  <c r="O36" i="41"/>
  <c r="M17" i="41"/>
  <c r="Y12" i="41"/>
  <c r="X13" i="41"/>
  <c r="V24" i="41"/>
  <c r="Y14" i="41"/>
  <c r="V17" i="41"/>
  <c r="M25" i="41"/>
  <c r="U36" i="41"/>
  <c r="V26" i="41"/>
  <c r="M39" i="41"/>
  <c r="Y35" i="41"/>
  <c r="X12" i="41"/>
  <c r="T24" i="41"/>
  <c r="X16" i="41"/>
  <c r="U16" i="41"/>
  <c r="V46" i="44" l="1"/>
  <c r="O34" i="44"/>
  <c r="S17" i="44"/>
  <c r="S27" i="45"/>
  <c r="U39" i="42"/>
  <c r="S32" i="44"/>
  <c r="O28" i="45"/>
  <c r="S41" i="45"/>
  <c r="O33" i="42"/>
  <c r="P33" i="42" s="1"/>
  <c r="M44" i="44"/>
  <c r="U32" i="44"/>
  <c r="O32" i="45"/>
  <c r="O20" i="44"/>
  <c r="Y45" i="44"/>
  <c r="W15" i="44"/>
  <c r="V19" i="44"/>
  <c r="P15" i="44"/>
  <c r="P16" i="44"/>
  <c r="T32" i="44"/>
  <c r="V32" i="44" s="1"/>
  <c r="X16" i="44"/>
  <c r="P33" i="44"/>
  <c r="P27" i="44"/>
  <c r="V29" i="44"/>
  <c r="X46" i="44"/>
  <c r="P46" i="44"/>
  <c r="S46" i="44"/>
  <c r="V33" i="44"/>
  <c r="L29" i="44"/>
  <c r="M29" i="44" s="1"/>
  <c r="M14" i="44"/>
  <c r="P31" i="44"/>
  <c r="O28" i="44"/>
  <c r="P28" i="44" s="1"/>
  <c r="X31" i="44"/>
  <c r="P13" i="43"/>
  <c r="O31" i="42"/>
  <c r="P31" i="42" s="1"/>
  <c r="R35" i="42"/>
  <c r="S35" i="42" s="1"/>
  <c r="Y23" i="41"/>
  <c r="V39" i="42"/>
  <c r="V59" i="42"/>
  <c r="V89" i="43"/>
  <c r="P19" i="44"/>
  <c r="M15" i="44"/>
  <c r="V17" i="44"/>
  <c r="W25" i="41"/>
  <c r="X25" i="41" s="1"/>
  <c r="O34" i="42"/>
  <c r="P34" i="42" s="1"/>
  <c r="W89" i="43"/>
  <c r="L27" i="45"/>
  <c r="M27" i="45" s="1"/>
  <c r="T26" i="41"/>
  <c r="U26" i="41" s="1"/>
  <c r="X24" i="41"/>
  <c r="S54" i="42"/>
  <c r="V58" i="42"/>
  <c r="P52" i="42"/>
  <c r="U32" i="42"/>
  <c r="O25" i="42"/>
  <c r="P25" i="42" s="1"/>
  <c r="V13" i="43"/>
  <c r="Y16" i="44"/>
  <c r="O32" i="44"/>
  <c r="P32" i="44" s="1"/>
  <c r="N30" i="44"/>
  <c r="P30" i="44" s="1"/>
  <c r="N20" i="44"/>
  <c r="P51" i="42"/>
  <c r="X15" i="44"/>
  <c r="Y15" i="44" s="1"/>
  <c r="O49" i="44"/>
  <c r="O35" i="44" s="1"/>
  <c r="P20" i="44"/>
  <c r="L48" i="45"/>
  <c r="M48" i="45" s="1"/>
  <c r="V28" i="45"/>
  <c r="W48" i="45"/>
  <c r="P31" i="45"/>
  <c r="R20" i="45"/>
  <c r="X16" i="45"/>
  <c r="Y16" i="45" s="1"/>
  <c r="M16" i="45"/>
  <c r="T34" i="45"/>
  <c r="V30" i="45"/>
  <c r="X17" i="45"/>
  <c r="Y17" i="45" s="1"/>
  <c r="W20" i="45"/>
  <c r="W34" i="45" s="1"/>
  <c r="Y12" i="45"/>
  <c r="U32" i="45"/>
  <c r="V32" i="45" s="1"/>
  <c r="P46" i="45"/>
  <c r="M26" i="45"/>
  <c r="W26" i="45"/>
  <c r="X15" i="45"/>
  <c r="Y15" i="45" s="1"/>
  <c r="V15" i="45"/>
  <c r="V44" i="45"/>
  <c r="S28" i="45"/>
  <c r="M13" i="45"/>
  <c r="U48" i="45"/>
  <c r="U26" i="45"/>
  <c r="V26" i="45" s="1"/>
  <c r="W29" i="45"/>
  <c r="O20" i="45"/>
  <c r="P20" i="45" s="1"/>
  <c r="O29" i="45"/>
  <c r="W30" i="45"/>
  <c r="K34" i="45"/>
  <c r="W27" i="45"/>
  <c r="R48" i="45"/>
  <c r="R34" i="45" s="1"/>
  <c r="R26" i="45"/>
  <c r="S26" i="45" s="1"/>
  <c r="S40" i="45"/>
  <c r="M17" i="45"/>
  <c r="V14" i="45"/>
  <c r="V29" i="45"/>
  <c r="S43" i="45"/>
  <c r="R29" i="45"/>
  <c r="S29" i="45" s="1"/>
  <c r="W32" i="45"/>
  <c r="M32" i="45"/>
  <c r="S42" i="45"/>
  <c r="S20" i="45"/>
  <c r="P41" i="45"/>
  <c r="O27" i="45"/>
  <c r="P27" i="45" s="1"/>
  <c r="P32" i="45"/>
  <c r="P28" i="45"/>
  <c r="U31" i="45"/>
  <c r="V31" i="45" s="1"/>
  <c r="U27" i="45"/>
  <c r="V27" i="45" s="1"/>
  <c r="V45" i="45"/>
  <c r="Y41" i="45"/>
  <c r="R32" i="45"/>
  <c r="S32" i="45" s="1"/>
  <c r="R31" i="45"/>
  <c r="S31" i="45" s="1"/>
  <c r="X45" i="45"/>
  <c r="Y45" i="45" s="1"/>
  <c r="S44" i="45"/>
  <c r="R30" i="45"/>
  <c r="N34" i="45"/>
  <c r="O26" i="45"/>
  <c r="P26" i="45" s="1"/>
  <c r="V40" i="45"/>
  <c r="X18" i="45"/>
  <c r="Y18" i="45" s="1"/>
  <c r="P42" i="45"/>
  <c r="P12" i="45"/>
  <c r="X14" i="45"/>
  <c r="Y14" i="45" s="1"/>
  <c r="S12" i="45"/>
  <c r="W31" i="45"/>
  <c r="X42" i="45"/>
  <c r="Y42" i="45" s="1"/>
  <c r="M42" i="45"/>
  <c r="L28" i="45"/>
  <c r="X28" i="45" s="1"/>
  <c r="L29" i="45"/>
  <c r="X43" i="45"/>
  <c r="Y43" i="45" s="1"/>
  <c r="X13" i="45"/>
  <c r="L20" i="45"/>
  <c r="L34" i="45" s="1"/>
  <c r="L30" i="45"/>
  <c r="X44" i="45"/>
  <c r="Y44" i="45" s="1"/>
  <c r="X40" i="45"/>
  <c r="L31" i="45"/>
  <c r="Q34" i="45"/>
  <c r="P17" i="45"/>
  <c r="U20" i="45"/>
  <c r="V20" i="45" s="1"/>
  <c r="P29" i="45"/>
  <c r="O48" i="45"/>
  <c r="P48" i="45" s="1"/>
  <c r="S30" i="45"/>
  <c r="O30" i="45"/>
  <c r="P30" i="45" s="1"/>
  <c r="X46" i="45"/>
  <c r="Y46" i="45" s="1"/>
  <c r="M43" i="45"/>
  <c r="W28" i="45"/>
  <c r="M28" i="45"/>
  <c r="W46" i="44"/>
  <c r="Y47" i="44"/>
  <c r="U30" i="44"/>
  <c r="R30" i="44"/>
  <c r="S30" i="44" s="1"/>
  <c r="U20" i="44"/>
  <c r="K30" i="44"/>
  <c r="M30" i="44" s="1"/>
  <c r="R20" i="44"/>
  <c r="V15" i="44"/>
  <c r="P42" i="44"/>
  <c r="X33" i="44"/>
  <c r="M33" i="44"/>
  <c r="L34" i="44"/>
  <c r="X34" i="44" s="1"/>
  <c r="X48" i="44"/>
  <c r="Q28" i="44"/>
  <c r="S28" i="44" s="1"/>
  <c r="S42" i="44"/>
  <c r="Q49" i="44"/>
  <c r="W27" i="44"/>
  <c r="N34" i="44"/>
  <c r="P34" i="44" s="1"/>
  <c r="P48" i="44"/>
  <c r="W29" i="44"/>
  <c r="X41" i="44"/>
  <c r="L49" i="44"/>
  <c r="L27" i="44"/>
  <c r="X27" i="44" s="1"/>
  <c r="W19" i="44"/>
  <c r="K20" i="44"/>
  <c r="M19" i="44"/>
  <c r="V30" i="44"/>
  <c r="T20" i="44"/>
  <c r="V20" i="44" s="1"/>
  <c r="V13" i="44"/>
  <c r="Q34" i="44"/>
  <c r="S34" i="44" s="1"/>
  <c r="S48" i="44"/>
  <c r="T49" i="44"/>
  <c r="T28" i="44"/>
  <c r="V42" i="44"/>
  <c r="V48" i="44"/>
  <c r="T34" i="44"/>
  <c r="V34" i="44" s="1"/>
  <c r="X12" i="44"/>
  <c r="L20" i="44"/>
  <c r="K28" i="44"/>
  <c r="M42" i="44"/>
  <c r="W42" i="44"/>
  <c r="K49" i="44"/>
  <c r="X13" i="44"/>
  <c r="R49" i="44"/>
  <c r="R35" i="44" s="1"/>
  <c r="X42" i="44"/>
  <c r="L28" i="44"/>
  <c r="M17" i="44"/>
  <c r="X17" i="44"/>
  <c r="Y17" i="44" s="1"/>
  <c r="W33" i="44"/>
  <c r="W48" i="44"/>
  <c r="K34" i="44"/>
  <c r="M48" i="44"/>
  <c r="X19" i="44"/>
  <c r="W31" i="44"/>
  <c r="Q20" i="44"/>
  <c r="S20" i="44" s="1"/>
  <c r="S13" i="44"/>
  <c r="W13" i="44"/>
  <c r="U49" i="44"/>
  <c r="U35" i="44" s="1"/>
  <c r="U28" i="44"/>
  <c r="M41" i="44"/>
  <c r="X44" i="44"/>
  <c r="Y44" i="44" s="1"/>
  <c r="X18" i="44"/>
  <c r="Y18" i="44" s="1"/>
  <c r="M18" i="44"/>
  <c r="V44" i="44"/>
  <c r="M32" i="44"/>
  <c r="N49" i="44"/>
  <c r="X12" i="43"/>
  <c r="Y12" i="43" s="1"/>
  <c r="V67" i="43"/>
  <c r="S14" i="43"/>
  <c r="X105" i="43"/>
  <c r="X104" i="43"/>
  <c r="Y104" i="43" s="1"/>
  <c r="M104" i="43"/>
  <c r="M90" i="43"/>
  <c r="W90" i="43"/>
  <c r="I31" i="43"/>
  <c r="P105" i="43"/>
  <c r="X90" i="43"/>
  <c r="P90" i="43"/>
  <c r="S13" i="43"/>
  <c r="S50" i="43"/>
  <c r="P50" i="43"/>
  <c r="P88" i="43"/>
  <c r="X14" i="43"/>
  <c r="P14" i="43"/>
  <c r="S105" i="43"/>
  <c r="S89" i="43"/>
  <c r="V90" i="43"/>
  <c r="S67" i="43"/>
  <c r="V50" i="43"/>
  <c r="S66" i="43"/>
  <c r="P104" i="43"/>
  <c r="P66" i="43"/>
  <c r="X88" i="43"/>
  <c r="M88" i="43"/>
  <c r="M50" i="43"/>
  <c r="V14" i="43"/>
  <c r="W105" i="43"/>
  <c r="M105" i="43"/>
  <c r="I107" i="43"/>
  <c r="P89" i="43"/>
  <c r="V104" i="43"/>
  <c r="S90" i="43"/>
  <c r="I92" i="43"/>
  <c r="X13" i="43"/>
  <c r="W50" i="43"/>
  <c r="M13" i="43"/>
  <c r="W13" i="43"/>
  <c r="X89" i="43"/>
  <c r="M14" i="43"/>
  <c r="W14" i="43"/>
  <c r="P32" i="42"/>
  <c r="R34" i="42"/>
  <c r="R39" i="42"/>
  <c r="S39" i="42" s="1"/>
  <c r="V54" i="42"/>
  <c r="W42" i="42"/>
  <c r="P57" i="42"/>
  <c r="V56" i="42"/>
  <c r="U37" i="42"/>
  <c r="V37" i="42" s="1"/>
  <c r="O39" i="42"/>
  <c r="P39" i="42" s="1"/>
  <c r="P58" i="42"/>
  <c r="X14" i="42"/>
  <c r="M14" i="42"/>
  <c r="L35" i="42"/>
  <c r="X54" i="42"/>
  <c r="M54" i="42"/>
  <c r="W33" i="42"/>
  <c r="U42" i="42"/>
  <c r="V42" i="42" s="1"/>
  <c r="V61" i="42"/>
  <c r="U36" i="42"/>
  <c r="V36" i="42" s="1"/>
  <c r="U41" i="42"/>
  <c r="V41" i="42" s="1"/>
  <c r="V60" i="42"/>
  <c r="S52" i="42"/>
  <c r="R33" i="42"/>
  <c r="S33" i="42" s="1"/>
  <c r="R63" i="42"/>
  <c r="S63" i="42" s="1"/>
  <c r="R31" i="42"/>
  <c r="S31" i="42" s="1"/>
  <c r="R40" i="42"/>
  <c r="S40" i="42" s="1"/>
  <c r="S59" i="42"/>
  <c r="R42" i="42"/>
  <c r="S42" i="42" s="1"/>
  <c r="O63" i="42"/>
  <c r="P63" i="42" s="1"/>
  <c r="U25" i="42"/>
  <c r="V25" i="42" s="1"/>
  <c r="X15" i="42"/>
  <c r="X23" i="42"/>
  <c r="Y23" i="42" s="1"/>
  <c r="X16" i="42"/>
  <c r="Y16" i="42" s="1"/>
  <c r="M16" i="42"/>
  <c r="X55" i="42"/>
  <c r="Y55" i="42" s="1"/>
  <c r="L36" i="42"/>
  <c r="M36" i="42" s="1"/>
  <c r="X59" i="42"/>
  <c r="Y59" i="42" s="1"/>
  <c r="L40" i="42"/>
  <c r="M40" i="42" s="1"/>
  <c r="X53" i="42"/>
  <c r="Y53" i="42" s="1"/>
  <c r="M53" i="42"/>
  <c r="L34" i="42"/>
  <c r="M34" i="42" s="1"/>
  <c r="R36" i="42"/>
  <c r="S36" i="42" s="1"/>
  <c r="S55" i="42"/>
  <c r="N44" i="42"/>
  <c r="V51" i="42"/>
  <c r="W31" i="42"/>
  <c r="W39" i="42"/>
  <c r="X13" i="42"/>
  <c r="Y13" i="42" s="1"/>
  <c r="L63" i="42"/>
  <c r="M63" i="42" s="1"/>
  <c r="X50" i="42"/>
  <c r="M50" i="42"/>
  <c r="L31" i="42"/>
  <c r="U38" i="42"/>
  <c r="V38" i="42" s="1"/>
  <c r="V57" i="42"/>
  <c r="S53" i="42"/>
  <c r="W36" i="42"/>
  <c r="W63" i="42"/>
  <c r="Y50" i="42"/>
  <c r="U63" i="42"/>
  <c r="V63" i="42" s="1"/>
  <c r="U31" i="42"/>
  <c r="V31" i="42" s="1"/>
  <c r="R41" i="42"/>
  <c r="S41" i="42" s="1"/>
  <c r="S60" i="42"/>
  <c r="T44" i="42"/>
  <c r="S50" i="42"/>
  <c r="K44" i="42"/>
  <c r="W34" i="42"/>
  <c r="O37" i="42"/>
  <c r="P37" i="42" s="1"/>
  <c r="O36" i="42"/>
  <c r="P36" i="42" s="1"/>
  <c r="P55" i="42"/>
  <c r="O42" i="42"/>
  <c r="P42" i="42" s="1"/>
  <c r="S51" i="42"/>
  <c r="R32" i="42"/>
  <c r="S32" i="42" s="1"/>
  <c r="W32" i="42"/>
  <c r="X17" i="42"/>
  <c r="M22" i="42"/>
  <c r="X22" i="42"/>
  <c r="X18" i="42"/>
  <c r="M18" i="42"/>
  <c r="L39" i="42"/>
  <c r="M58" i="42"/>
  <c r="X58" i="42"/>
  <c r="Y58" i="42" s="1"/>
  <c r="X52" i="42"/>
  <c r="Y52" i="42" s="1"/>
  <c r="L33" i="42"/>
  <c r="M33" i="42" s="1"/>
  <c r="X57" i="42"/>
  <c r="Y57" i="42" s="1"/>
  <c r="M57" i="42"/>
  <c r="L38" i="42"/>
  <c r="U34" i="42"/>
  <c r="V34" i="42" s="1"/>
  <c r="V53" i="42"/>
  <c r="R37" i="42"/>
  <c r="S37" i="42" s="1"/>
  <c r="S56" i="42"/>
  <c r="X21" i="42"/>
  <c r="X60" i="42"/>
  <c r="Y60" i="42" s="1"/>
  <c r="L41" i="42"/>
  <c r="M41" i="42" s="1"/>
  <c r="S34" i="42"/>
  <c r="W40" i="42"/>
  <c r="V32" i="42"/>
  <c r="Y54" i="42"/>
  <c r="W41" i="42"/>
  <c r="W38" i="42"/>
  <c r="U33" i="42"/>
  <c r="V33" i="42" s="1"/>
  <c r="V52" i="42"/>
  <c r="W25" i="42"/>
  <c r="R38" i="42"/>
  <c r="S38" i="42" s="1"/>
  <c r="V35" i="42"/>
  <c r="Q44" i="42"/>
  <c r="R25" i="42"/>
  <c r="S25" i="42" s="1"/>
  <c r="O40" i="42"/>
  <c r="P40" i="42" s="1"/>
  <c r="P59" i="42"/>
  <c r="O41" i="42"/>
  <c r="P41" i="42" s="1"/>
  <c r="P54" i="42"/>
  <c r="O35" i="42"/>
  <c r="P35" i="42" s="1"/>
  <c r="P38" i="42"/>
  <c r="W37" i="42"/>
  <c r="X19" i="42"/>
  <c r="X12" i="42"/>
  <c r="L25" i="42"/>
  <c r="M25" i="42" s="1"/>
  <c r="M12" i="42"/>
  <c r="X20" i="42"/>
  <c r="M20" i="42"/>
  <c r="L32" i="42"/>
  <c r="M32" i="42" s="1"/>
  <c r="X51" i="42"/>
  <c r="Y51" i="42" s="1"/>
  <c r="X56" i="42"/>
  <c r="Y56" i="42" s="1"/>
  <c r="L37" i="42"/>
  <c r="X61" i="42"/>
  <c r="Y61" i="42" s="1"/>
  <c r="L42" i="42"/>
  <c r="M61" i="42"/>
  <c r="T39" i="41"/>
  <c r="Q24" i="41"/>
  <c r="R24" i="41" s="1"/>
  <c r="U25" i="41"/>
  <c r="W39" i="41"/>
  <c r="X39" i="41" s="1"/>
  <c r="X36" i="41"/>
  <c r="W26" i="41"/>
  <c r="X26" i="41" s="1"/>
  <c r="X15" i="41"/>
  <c r="T17" i="41"/>
  <c r="T23" i="41"/>
  <c r="U23" i="41" s="1"/>
  <c r="U12" i="41"/>
  <c r="T27" i="41"/>
  <c r="U27" i="41" s="1"/>
  <c r="Y25" i="41"/>
  <c r="Z14" i="41"/>
  <c r="AA14" i="41" s="1"/>
  <c r="O14" i="41"/>
  <c r="R35" i="41"/>
  <c r="U17" i="41"/>
  <c r="U24" i="41"/>
  <c r="Y27" i="41"/>
  <c r="Y26" i="41"/>
  <c r="Q26" i="41"/>
  <c r="R26" i="41" s="1"/>
  <c r="R37" i="41"/>
  <c r="M28" i="41"/>
  <c r="Y39" i="41"/>
  <c r="W17" i="41"/>
  <c r="X17" i="41" s="1"/>
  <c r="N26" i="41"/>
  <c r="O37" i="41"/>
  <c r="Z37" i="41"/>
  <c r="AA37" i="41" s="1"/>
  <c r="Z36" i="41"/>
  <c r="AA36" i="41" s="1"/>
  <c r="N25" i="41"/>
  <c r="Z34" i="41"/>
  <c r="N39" i="41"/>
  <c r="N23" i="41"/>
  <c r="O34" i="41"/>
  <c r="U37" i="41"/>
  <c r="Y24" i="41"/>
  <c r="U13" i="41"/>
  <c r="Q17" i="41"/>
  <c r="R17" i="41" s="1"/>
  <c r="R12" i="41"/>
  <c r="P28" i="41"/>
  <c r="Q25" i="41"/>
  <c r="R25" i="41" s="1"/>
  <c r="R36" i="41"/>
  <c r="Q39" i="41"/>
  <c r="Q23" i="41"/>
  <c r="R23" i="41" s="1"/>
  <c r="Z16" i="41"/>
  <c r="AA16" i="41" s="1"/>
  <c r="Z35" i="41"/>
  <c r="AA35" i="41" s="1"/>
  <c r="N24" i="41"/>
  <c r="S28" i="41"/>
  <c r="U39" i="41"/>
  <c r="W27" i="41"/>
  <c r="X27" i="41" s="1"/>
  <c r="W23" i="41"/>
  <c r="X23" i="41" s="1"/>
  <c r="Y17" i="41"/>
  <c r="Z15" i="41"/>
  <c r="AA15" i="41" s="1"/>
  <c r="Z38" i="41"/>
  <c r="AA38" i="41" s="1"/>
  <c r="N27" i="41"/>
  <c r="O27" i="41" s="1"/>
  <c r="O38" i="41"/>
  <c r="V28" i="41"/>
  <c r="O13" i="41"/>
  <c r="Z13" i="41"/>
  <c r="AA13" i="41" s="1"/>
  <c r="U38" i="41"/>
  <c r="O35" i="41"/>
  <c r="Z12" i="41"/>
  <c r="Q27" i="41"/>
  <c r="R27" i="41" s="1"/>
  <c r="N17" i="41"/>
  <c r="O17" i="41" s="1"/>
  <c r="Y105" i="43" l="1"/>
  <c r="P67" i="43"/>
  <c r="V52" i="43"/>
  <c r="Y31" i="44"/>
  <c r="W32" i="44"/>
  <c r="Y48" i="44"/>
  <c r="Y46" i="44"/>
  <c r="Y33" i="44"/>
  <c r="X29" i="44"/>
  <c r="Y29" i="44" s="1"/>
  <c r="V51" i="43"/>
  <c r="Y89" i="43"/>
  <c r="T28" i="41"/>
  <c r="U28" i="41" s="1"/>
  <c r="X32" i="44"/>
  <c r="Y32" i="44" s="1"/>
  <c r="X30" i="44"/>
  <c r="W30" i="44"/>
  <c r="X20" i="45"/>
  <c r="Y20" i="45" s="1"/>
  <c r="O44" i="42"/>
  <c r="P44" i="42" s="1"/>
  <c r="Y14" i="43"/>
  <c r="Y28" i="45"/>
  <c r="X32" i="45"/>
  <c r="Y32" i="45" s="1"/>
  <c r="S34" i="45"/>
  <c r="S48" i="45"/>
  <c r="X30" i="45"/>
  <c r="X27" i="45"/>
  <c r="M30" i="45"/>
  <c r="X31" i="45"/>
  <c r="Y31" i="45" s="1"/>
  <c r="M31" i="45"/>
  <c r="X29" i="45"/>
  <c r="Y29" i="45" s="1"/>
  <c r="M34" i="45"/>
  <c r="X26" i="45"/>
  <c r="Y26" i="45" s="1"/>
  <c r="U34" i="45"/>
  <c r="V34" i="45" s="1"/>
  <c r="Y27" i="45"/>
  <c r="O34" i="45"/>
  <c r="X48" i="45"/>
  <c r="Y40" i="45"/>
  <c r="Y13" i="45"/>
  <c r="M29" i="45"/>
  <c r="V48" i="45"/>
  <c r="M20" i="45"/>
  <c r="P34" i="45"/>
  <c r="Y30" i="45"/>
  <c r="Y27" i="44"/>
  <c r="Y13" i="44"/>
  <c r="W20" i="44"/>
  <c r="W28" i="44"/>
  <c r="M28" i="44"/>
  <c r="X20" i="44"/>
  <c r="Y12" i="44"/>
  <c r="V28" i="44"/>
  <c r="M20" i="44"/>
  <c r="L35" i="44"/>
  <c r="S49" i="44"/>
  <c r="Q35" i="44"/>
  <c r="S35" i="44" s="1"/>
  <c r="N35" i="44"/>
  <c r="P35" i="44" s="1"/>
  <c r="P49" i="44"/>
  <c r="X28" i="44"/>
  <c r="K35" i="44"/>
  <c r="M49" i="44"/>
  <c r="T35" i="44"/>
  <c r="V35" i="44" s="1"/>
  <c r="V49" i="44"/>
  <c r="Y19" i="44"/>
  <c r="X49" i="44"/>
  <c r="Y41" i="44"/>
  <c r="M34" i="44"/>
  <c r="W34" i="44"/>
  <c r="Y34" i="44" s="1"/>
  <c r="Y42" i="44"/>
  <c r="W49" i="44"/>
  <c r="M27" i="44"/>
  <c r="P51" i="43"/>
  <c r="S52" i="43"/>
  <c r="Y90" i="43"/>
  <c r="P52" i="43"/>
  <c r="Y13" i="43"/>
  <c r="V91" i="43"/>
  <c r="S106" i="43"/>
  <c r="I108" i="43"/>
  <c r="V106" i="43"/>
  <c r="Y88" i="43"/>
  <c r="X15" i="43"/>
  <c r="P15" i="43"/>
  <c r="M51" i="43"/>
  <c r="S91" i="43"/>
  <c r="I93" i="43"/>
  <c r="W106" i="43"/>
  <c r="M106" i="43"/>
  <c r="V15" i="43"/>
  <c r="M91" i="43"/>
  <c r="W91" i="43"/>
  <c r="P106" i="43"/>
  <c r="M67" i="43"/>
  <c r="X50" i="43"/>
  <c r="Y50" i="43" s="1"/>
  <c r="S51" i="43"/>
  <c r="I32" i="43"/>
  <c r="M66" i="43"/>
  <c r="M15" i="43"/>
  <c r="W15" i="43"/>
  <c r="S15" i="43"/>
  <c r="X91" i="43"/>
  <c r="P91" i="43"/>
  <c r="X106" i="43"/>
  <c r="M52" i="43"/>
  <c r="Y19" i="42"/>
  <c r="Y22" i="42"/>
  <c r="Y21" i="42"/>
  <c r="X38" i="42"/>
  <c r="Y38" i="42" s="1"/>
  <c r="M38" i="42"/>
  <c r="Y14" i="42"/>
  <c r="X39" i="42"/>
  <c r="Y39" i="42" s="1"/>
  <c r="Y18" i="42"/>
  <c r="Y17" i="42"/>
  <c r="U44" i="42"/>
  <c r="V44" i="42" s="1"/>
  <c r="X31" i="42"/>
  <c r="Y31" i="42" s="1"/>
  <c r="L44" i="42"/>
  <c r="M44" i="42" s="1"/>
  <c r="M39" i="42"/>
  <c r="M31" i="42"/>
  <c r="Y20" i="42"/>
  <c r="X25" i="42"/>
  <c r="Y25" i="42" s="1"/>
  <c r="Y12" i="42"/>
  <c r="X36" i="42"/>
  <c r="Y36" i="42" s="1"/>
  <c r="Y15" i="42"/>
  <c r="X33" i="42"/>
  <c r="Y33" i="42" s="1"/>
  <c r="X35" i="42"/>
  <c r="Y35" i="42" s="1"/>
  <c r="M35" i="42"/>
  <c r="X42" i="42"/>
  <c r="Y42" i="42" s="1"/>
  <c r="M42" i="42"/>
  <c r="X37" i="42"/>
  <c r="Y37" i="42" s="1"/>
  <c r="M37" i="42"/>
  <c r="X32" i="42"/>
  <c r="Y32" i="42" s="1"/>
  <c r="X41" i="42"/>
  <c r="Y41" i="42" s="1"/>
  <c r="W44" i="42"/>
  <c r="X63" i="42"/>
  <c r="X34" i="42"/>
  <c r="Y34" i="42" s="1"/>
  <c r="X40" i="42"/>
  <c r="Y40" i="42" s="1"/>
  <c r="R44" i="42"/>
  <c r="S44" i="42" s="1"/>
  <c r="W28" i="41"/>
  <c r="X28" i="41" s="1"/>
  <c r="Z17" i="41"/>
  <c r="AA17" i="41" s="1"/>
  <c r="N28" i="41"/>
  <c r="O28" i="41" s="1"/>
  <c r="Z39" i="41"/>
  <c r="AA12" i="41"/>
  <c r="Z25" i="41"/>
  <c r="AA25" i="41" s="1"/>
  <c r="Z26" i="41"/>
  <c r="AA26" i="41" s="1"/>
  <c r="AA34" i="41"/>
  <c r="O26" i="41"/>
  <c r="Z27" i="41"/>
  <c r="AA27" i="41" s="1"/>
  <c r="Z24" i="41"/>
  <c r="AA24" i="41" s="1"/>
  <c r="O24" i="41"/>
  <c r="Q28" i="41"/>
  <c r="R28" i="41" s="1"/>
  <c r="R39" i="41"/>
  <c r="Z23" i="41"/>
  <c r="AA23" i="41" s="1"/>
  <c r="O23" i="41"/>
  <c r="Y28" i="41"/>
  <c r="O39" i="41"/>
  <c r="O25" i="41"/>
  <c r="S68" i="43" l="1"/>
  <c r="Z28" i="41"/>
  <c r="X44" i="42"/>
  <c r="X35" i="44"/>
  <c r="M35" i="44"/>
  <c r="Y30" i="44"/>
  <c r="V68" i="43"/>
  <c r="P53" i="43"/>
  <c r="AA39" i="41"/>
  <c r="X34" i="45"/>
  <c r="Y34" i="45" s="1"/>
  <c r="Y48" i="45"/>
  <c r="Y28" i="44"/>
  <c r="Y20" i="44"/>
  <c r="W35" i="44"/>
  <c r="Y49" i="44"/>
  <c r="P68" i="43"/>
  <c r="Y15" i="43"/>
  <c r="S16" i="43"/>
  <c r="S53" i="43"/>
  <c r="V16" i="43"/>
  <c r="M53" i="43"/>
  <c r="Y106" i="43"/>
  <c r="V92" i="43"/>
  <c r="P107" i="43"/>
  <c r="M16" i="43"/>
  <c r="W16" i="43"/>
  <c r="Y91" i="43"/>
  <c r="S92" i="43"/>
  <c r="I94" i="43"/>
  <c r="X107" i="43"/>
  <c r="X16" i="43"/>
  <c r="P16" i="43"/>
  <c r="M68" i="43"/>
  <c r="M92" i="43"/>
  <c r="W92" i="43"/>
  <c r="S107" i="43"/>
  <c r="I109" i="43"/>
  <c r="V107" i="43"/>
  <c r="V53" i="43"/>
  <c r="I33" i="43"/>
  <c r="X92" i="43"/>
  <c r="P92" i="43"/>
  <c r="P54" i="43"/>
  <c r="W107" i="43"/>
  <c r="Y107" i="43" s="1"/>
  <c r="M107" i="43"/>
  <c r="Y63" i="42"/>
  <c r="Y44" i="42"/>
  <c r="AA28" i="41"/>
  <c r="Y35" i="44" l="1"/>
  <c r="X17" i="43"/>
  <c r="S69" i="43"/>
  <c r="S54" i="43"/>
  <c r="P69" i="43"/>
  <c r="W108" i="43"/>
  <c r="M108" i="43"/>
  <c r="Y92" i="43"/>
  <c r="X93" i="43"/>
  <c r="P93" i="43"/>
  <c r="I34" i="43"/>
  <c r="P17" i="43"/>
  <c r="V69" i="43"/>
  <c r="P108" i="43"/>
  <c r="V93" i="43"/>
  <c r="Y16" i="43"/>
  <c r="V17" i="43"/>
  <c r="X108" i="43"/>
  <c r="S93" i="43"/>
  <c r="I95" i="43"/>
  <c r="M69" i="43"/>
  <c r="M17" i="43"/>
  <c r="W17" i="43"/>
  <c r="S17" i="43"/>
  <c r="S108" i="43"/>
  <c r="I110" i="43"/>
  <c r="V108" i="43"/>
  <c r="M54" i="43"/>
  <c r="M93" i="43"/>
  <c r="W93" i="43"/>
  <c r="V54" i="43"/>
  <c r="S70" i="43" l="1"/>
  <c r="Y93" i="43"/>
  <c r="Y17" i="43"/>
  <c r="V18" i="43"/>
  <c r="S18" i="43"/>
  <c r="S55" i="43"/>
  <c r="V70" i="43"/>
  <c r="S109" i="43"/>
  <c r="P109" i="43"/>
  <c r="P71" i="43"/>
  <c r="X94" i="43"/>
  <c r="P94" i="43"/>
  <c r="P55" i="43"/>
  <c r="X109" i="43"/>
  <c r="M18" i="43"/>
  <c r="W18" i="43"/>
  <c r="V94" i="43"/>
  <c r="M70" i="43"/>
  <c r="I111" i="43"/>
  <c r="P110" i="43"/>
  <c r="V109" i="43"/>
  <c r="V71" i="43"/>
  <c r="S94" i="43"/>
  <c r="I96" i="43"/>
  <c r="V55" i="43"/>
  <c r="P70" i="43"/>
  <c r="I35" i="43"/>
  <c r="M55" i="43"/>
  <c r="W109" i="43"/>
  <c r="M109" i="43"/>
  <c r="X18" i="43"/>
  <c r="P18" i="43"/>
  <c r="M94" i="43"/>
  <c r="W94" i="43"/>
  <c r="Y108" i="43"/>
  <c r="Y109" i="43" l="1"/>
  <c r="Y94" i="43"/>
  <c r="S71" i="43"/>
  <c r="V56" i="43"/>
  <c r="S56" i="43"/>
  <c r="Y18" i="43"/>
  <c r="M95" i="43"/>
  <c r="W95" i="43"/>
  <c r="X95" i="43"/>
  <c r="P95" i="43"/>
  <c r="S110" i="43"/>
  <c r="I112" i="43"/>
  <c r="V110" i="43"/>
  <c r="X19" i="43"/>
  <c r="P19" i="43"/>
  <c r="V95" i="43"/>
  <c r="W110" i="43"/>
  <c r="M110" i="43"/>
  <c r="V19" i="43"/>
  <c r="M71" i="43"/>
  <c r="X110" i="43"/>
  <c r="M56" i="43"/>
  <c r="I36" i="43"/>
  <c r="S95" i="43"/>
  <c r="I97" i="43"/>
  <c r="M19" i="43"/>
  <c r="W19" i="43"/>
  <c r="S19" i="43"/>
  <c r="P56" i="43"/>
  <c r="V96" i="43" l="1"/>
  <c r="S57" i="43"/>
  <c r="Y19" i="43"/>
  <c r="S20" i="43"/>
  <c r="S96" i="43"/>
  <c r="M20" i="43"/>
  <c r="W20" i="43"/>
  <c r="I98" i="43"/>
  <c r="I37" i="43"/>
  <c r="W111" i="43"/>
  <c r="M111" i="43"/>
  <c r="M96" i="43"/>
  <c r="W96" i="43"/>
  <c r="P111" i="43"/>
  <c r="P72" i="43"/>
  <c r="P57" i="43"/>
  <c r="M57" i="43"/>
  <c r="X20" i="43"/>
  <c r="P20" i="43"/>
  <c r="X96" i="43"/>
  <c r="P96" i="43"/>
  <c r="Y110" i="43"/>
  <c r="X111" i="43"/>
  <c r="Y95" i="43"/>
  <c r="V20" i="43"/>
  <c r="V57" i="43"/>
  <c r="S111" i="43"/>
  <c r="S72" i="43"/>
  <c r="I113" i="43"/>
  <c r="V111" i="43"/>
  <c r="V72" i="43"/>
  <c r="V21" i="43" l="1"/>
  <c r="Y96" i="43"/>
  <c r="S21" i="43"/>
  <c r="Y111" i="43"/>
  <c r="S112" i="43"/>
  <c r="S73" i="43"/>
  <c r="I114" i="43"/>
  <c r="V112" i="43"/>
  <c r="V73" i="43"/>
  <c r="M97" i="43"/>
  <c r="W97" i="43"/>
  <c r="M21" i="43"/>
  <c r="W21" i="43"/>
  <c r="W112" i="43"/>
  <c r="M112" i="43"/>
  <c r="X97" i="43"/>
  <c r="P97" i="43"/>
  <c r="P58" i="43"/>
  <c r="Y20" i="43"/>
  <c r="P112" i="43"/>
  <c r="P73" i="43"/>
  <c r="I38" i="43"/>
  <c r="V97" i="43"/>
  <c r="V58" i="43"/>
  <c r="X21" i="43"/>
  <c r="P21" i="43"/>
  <c r="X112" i="43"/>
  <c r="M72" i="43"/>
  <c r="S97" i="43"/>
  <c r="S58" i="43"/>
  <c r="I99" i="43"/>
  <c r="V98" i="43" l="1"/>
  <c r="V59" i="43"/>
  <c r="M73" i="43"/>
  <c r="Y21" i="43"/>
  <c r="X113" i="43"/>
  <c r="S98" i="43"/>
  <c r="S59" i="43"/>
  <c r="I100" i="43"/>
  <c r="S113" i="43"/>
  <c r="S74" i="43"/>
  <c r="I115" i="43"/>
  <c r="V113" i="43"/>
  <c r="V74" i="43"/>
  <c r="M98" i="43"/>
  <c r="W98" i="43"/>
  <c r="I39" i="43"/>
  <c r="Y112" i="43"/>
  <c r="M58" i="43"/>
  <c r="W113" i="43"/>
  <c r="Y113" i="43" s="1"/>
  <c r="M113" i="43"/>
  <c r="X98" i="43"/>
  <c r="P98" i="43"/>
  <c r="P59" i="43"/>
  <c r="Y97" i="43"/>
  <c r="P113" i="43"/>
  <c r="P74" i="43"/>
  <c r="V23" i="43" l="1"/>
  <c r="X23" i="43"/>
  <c r="S23" i="43"/>
  <c r="I40" i="43"/>
  <c r="P114" i="43"/>
  <c r="P75" i="43"/>
  <c r="M99" i="43"/>
  <c r="W99" i="43"/>
  <c r="I101" i="43"/>
  <c r="M23" i="43"/>
  <c r="W23" i="43"/>
  <c r="M59" i="43"/>
  <c r="X114" i="43"/>
  <c r="X99" i="43"/>
  <c r="S99" i="43"/>
  <c r="M74" i="43"/>
  <c r="Y98" i="43"/>
  <c r="S114" i="43"/>
  <c r="S75" i="43"/>
  <c r="I116" i="43"/>
  <c r="V114" i="43"/>
  <c r="V75" i="43"/>
  <c r="P99" i="43"/>
  <c r="P23" i="43"/>
  <c r="W114" i="43"/>
  <c r="M114" i="43"/>
  <c r="V99" i="43"/>
  <c r="Y114" i="43" l="1"/>
  <c r="P60" i="43"/>
  <c r="Y23" i="43"/>
  <c r="V24" i="43"/>
  <c r="X24" i="43"/>
  <c r="P24" i="43"/>
  <c r="S60" i="43"/>
  <c r="S115" i="43"/>
  <c r="I117" i="43"/>
  <c r="X100" i="43"/>
  <c r="P100" i="43"/>
  <c r="V115" i="43"/>
  <c r="M75" i="43"/>
  <c r="W115" i="43"/>
  <c r="M115" i="43"/>
  <c r="M24" i="43"/>
  <c r="W24" i="43"/>
  <c r="S24" i="43"/>
  <c r="V100" i="43"/>
  <c r="V60" i="43"/>
  <c r="P115" i="43"/>
  <c r="P77" i="43"/>
  <c r="S100" i="43"/>
  <c r="I102" i="43"/>
  <c r="M60" i="43"/>
  <c r="X115" i="43"/>
  <c r="W100" i="43"/>
  <c r="M100" i="43"/>
  <c r="Y99" i="43"/>
  <c r="I41" i="43"/>
  <c r="I43" i="43" s="1"/>
  <c r="V25" i="43" l="1"/>
  <c r="Y100" i="43"/>
  <c r="S77" i="43"/>
  <c r="V77" i="43"/>
  <c r="S25" i="43"/>
  <c r="S61" i="43"/>
  <c r="X25" i="43"/>
  <c r="Y24" i="43"/>
  <c r="X101" i="43"/>
  <c r="P101" i="43"/>
  <c r="X116" i="43"/>
  <c r="V101" i="43"/>
  <c r="V62" i="43"/>
  <c r="V61" i="43"/>
  <c r="P25" i="43"/>
  <c r="Y115" i="43"/>
  <c r="P61" i="43"/>
  <c r="S116" i="43"/>
  <c r="I118" i="43"/>
  <c r="V116" i="43"/>
  <c r="M61" i="43"/>
  <c r="S101" i="43"/>
  <c r="W116" i="43"/>
  <c r="M116" i="43"/>
  <c r="W101" i="43"/>
  <c r="Y101" i="43" s="1"/>
  <c r="M101" i="43"/>
  <c r="M25" i="43"/>
  <c r="W25" i="43"/>
  <c r="M77" i="43"/>
  <c r="P116" i="43"/>
  <c r="S78" i="43" l="1"/>
  <c r="Y116" i="43"/>
  <c r="Y25" i="43"/>
  <c r="S62" i="43"/>
  <c r="P62" i="43"/>
  <c r="X26" i="43"/>
  <c r="V26" i="43"/>
  <c r="P26" i="43"/>
  <c r="M62" i="43"/>
  <c r="W102" i="43"/>
  <c r="M102" i="43"/>
  <c r="V78" i="43"/>
  <c r="P117" i="43"/>
  <c r="M78" i="43"/>
  <c r="X102" i="43"/>
  <c r="P102" i="43"/>
  <c r="X117" i="43"/>
  <c r="M26" i="43"/>
  <c r="W26" i="43"/>
  <c r="Y26" i="43" s="1"/>
  <c r="S26" i="43"/>
  <c r="V102" i="43"/>
  <c r="V63" i="43"/>
  <c r="S117" i="43"/>
  <c r="I119" i="43"/>
  <c r="P80" i="43"/>
  <c r="V117" i="43"/>
  <c r="P78" i="43"/>
  <c r="S102" i="43"/>
  <c r="W117" i="43"/>
  <c r="Y117" i="43" s="1"/>
  <c r="M117" i="43"/>
  <c r="S80" i="43" l="1"/>
  <c r="V80" i="43"/>
  <c r="M80" i="43"/>
  <c r="P79" i="43"/>
  <c r="S63" i="43"/>
  <c r="S118" i="43"/>
  <c r="V118" i="43"/>
  <c r="W118" i="43"/>
  <c r="M118" i="43"/>
  <c r="S79" i="43"/>
  <c r="P63" i="43"/>
  <c r="O44" i="43"/>
  <c r="U44" i="43"/>
  <c r="R44" i="43"/>
  <c r="M63" i="43"/>
  <c r="M79" i="43"/>
  <c r="V79" i="43"/>
  <c r="P118" i="43"/>
  <c r="X118" i="43"/>
  <c r="Y102" i="43"/>
  <c r="X44" i="43" l="1"/>
  <c r="L44" i="43"/>
  <c r="N120" i="43"/>
  <c r="X120" i="43"/>
  <c r="L120" i="43"/>
  <c r="R120" i="43"/>
  <c r="R82" i="43" s="1"/>
  <c r="T120" i="43"/>
  <c r="N44" i="43"/>
  <c r="P44" i="43" s="1"/>
  <c r="T44" i="43"/>
  <c r="V44" i="43" s="1"/>
  <c r="Y118" i="43"/>
  <c r="Q120" i="43"/>
  <c r="K120" i="43"/>
  <c r="Q44" i="43"/>
  <c r="S44" i="43" s="1"/>
  <c r="U120" i="43"/>
  <c r="U82" i="43" s="1"/>
  <c r="O120" i="43"/>
  <c r="O82" i="43" s="1"/>
  <c r="X82" i="43" l="1"/>
  <c r="M44" i="43"/>
  <c r="L82" i="43"/>
  <c r="S120" i="43"/>
  <c r="Q82" i="43"/>
  <c r="P120" i="43"/>
  <c r="N82" i="43"/>
  <c r="P82" i="43" s="1"/>
  <c r="W44" i="43"/>
  <c r="Y44" i="43" s="1"/>
  <c r="W120" i="43"/>
  <c r="V120" i="43"/>
  <c r="T82" i="43"/>
  <c r="V82" i="43" s="1"/>
  <c r="M120" i="43"/>
  <c r="K82" i="43"/>
  <c r="S82" i="43" l="1"/>
  <c r="M82" i="43"/>
  <c r="Y120" i="43"/>
  <c r="W82" i="43"/>
  <c r="Y82" i="43" s="1"/>
  <c r="S70" i="33" l="1"/>
  <c r="P70" i="33"/>
  <c r="M70" i="33"/>
  <c r="F30" i="33"/>
  <c r="F51" i="33" s="1"/>
  <c r="M47" i="33"/>
  <c r="S46" i="33"/>
  <c r="M46" i="33"/>
  <c r="S45" i="33"/>
  <c r="S44" i="33"/>
  <c r="M44" i="33"/>
  <c r="M43" i="33"/>
  <c r="M42" i="33"/>
  <c r="S41" i="33"/>
  <c r="S40" i="33"/>
  <c r="M39" i="33"/>
  <c r="M38" i="33"/>
  <c r="S37" i="33"/>
  <c r="P37" i="33"/>
  <c r="S36" i="33"/>
  <c r="M36" i="33"/>
  <c r="M35" i="33"/>
  <c r="U10" i="33"/>
  <c r="T10" i="33"/>
  <c r="Q10" i="33"/>
  <c r="N10" i="33"/>
  <c r="K10" i="33"/>
  <c r="D8" i="33"/>
  <c r="D30" i="33" s="1"/>
  <c r="D51" i="33" s="1"/>
  <c r="B6" i="33"/>
  <c r="B8" i="33" s="1"/>
  <c r="B30" i="33" s="1"/>
  <c r="B51" i="33" s="1"/>
  <c r="V58" i="22"/>
  <c r="W58" i="22" s="1"/>
  <c r="S58" i="22"/>
  <c r="T58" i="22" s="1"/>
  <c r="P58" i="22"/>
  <c r="Q58" i="22" s="1"/>
  <c r="M58" i="22"/>
  <c r="N58" i="22" s="1"/>
  <c r="F32" i="22"/>
  <c r="F56" i="22" s="1"/>
  <c r="R52" i="22"/>
  <c r="R50" i="22"/>
  <c r="R46" i="22"/>
  <c r="R44" i="22"/>
  <c r="R41" i="22"/>
  <c r="R40" i="22"/>
  <c r="R37" i="22"/>
  <c r="U36" i="22"/>
  <c r="V10" i="22"/>
  <c r="S10" i="22"/>
  <c r="P10" i="22"/>
  <c r="M10" i="22"/>
  <c r="D32" i="22"/>
  <c r="D56" i="22" s="1"/>
  <c r="B32" i="22"/>
  <c r="B56" i="22" s="1"/>
  <c r="H142" i="21"/>
  <c r="H160" i="21" s="1"/>
  <c r="T174" i="21"/>
  <c r="N174" i="21"/>
  <c r="K174" i="21"/>
  <c r="Q173" i="21"/>
  <c r="T171" i="21"/>
  <c r="Q171" i="21"/>
  <c r="N171" i="21"/>
  <c r="T170" i="21"/>
  <c r="K170" i="21"/>
  <c r="T169" i="21"/>
  <c r="N168" i="21"/>
  <c r="Q167" i="21"/>
  <c r="D124" i="21"/>
  <c r="D142" i="21" s="1"/>
  <c r="D160" i="21" s="1"/>
  <c r="F122" i="21"/>
  <c r="F124" i="21" s="1"/>
  <c r="F142" i="21" s="1"/>
  <c r="F160" i="21" s="1"/>
  <c r="H85" i="21"/>
  <c r="H103" i="21" s="1"/>
  <c r="F65" i="21"/>
  <c r="F67" i="21" s="1"/>
  <c r="F85" i="21" s="1"/>
  <c r="F103" i="21" s="1"/>
  <c r="Q99" i="21"/>
  <c r="N99" i="21"/>
  <c r="K99" i="21"/>
  <c r="T96" i="21"/>
  <c r="K93" i="21"/>
  <c r="S35" i="21"/>
  <c r="U30" i="21"/>
  <c r="V30" i="21" s="1"/>
  <c r="R30" i="21"/>
  <c r="S30" i="21" s="1"/>
  <c r="P30" i="21"/>
  <c r="O30" i="21"/>
  <c r="L30" i="21"/>
  <c r="M30" i="21" s="1"/>
  <c r="H28" i="21"/>
  <c r="H46" i="21" s="1"/>
  <c r="Q60" i="21"/>
  <c r="K57" i="21"/>
  <c r="Q77" i="21"/>
  <c r="N56" i="21"/>
  <c r="K77" i="21"/>
  <c r="U12" i="21"/>
  <c r="S12" i="21"/>
  <c r="R12" i="21"/>
  <c r="O12" i="21"/>
  <c r="M12" i="21"/>
  <c r="L12" i="21"/>
  <c r="D10" i="21"/>
  <c r="D28" i="21" s="1"/>
  <c r="D46" i="21" s="1"/>
  <c r="D8" i="21"/>
  <c r="D65" i="21" s="1"/>
  <c r="D122" i="21" s="1"/>
  <c r="B6" i="21"/>
  <c r="B8" i="21" s="1"/>
  <c r="B10" i="21" s="1"/>
  <c r="B28" i="21" s="1"/>
  <c r="B46" i="21" s="1"/>
  <c r="U60" i="19"/>
  <c r="R60" i="19"/>
  <c r="O60" i="19"/>
  <c r="L60" i="19"/>
  <c r="U35" i="19"/>
  <c r="R35" i="19"/>
  <c r="O35" i="19"/>
  <c r="L35" i="19"/>
  <c r="F33" i="19"/>
  <c r="F58" i="19" s="1"/>
  <c r="N74" i="19"/>
  <c r="U10" i="19"/>
  <c r="R10" i="19"/>
  <c r="O10" i="19"/>
  <c r="L10" i="19"/>
  <c r="D8" i="19"/>
  <c r="D33" i="19" s="1"/>
  <c r="D58" i="19" s="1"/>
  <c r="B6" i="19"/>
  <c r="B8" i="19" s="1"/>
  <c r="B33" i="19" s="1"/>
  <c r="B58" i="19" s="1"/>
  <c r="N52" i="21" l="1"/>
  <c r="T58" i="21"/>
  <c r="N96" i="21"/>
  <c r="N172" i="21"/>
  <c r="N50" i="21"/>
  <c r="T50" i="21"/>
  <c r="N72" i="21"/>
  <c r="Q52" i="21"/>
  <c r="Q75" i="21"/>
  <c r="N76" i="21"/>
  <c r="Q79" i="21"/>
  <c r="K89" i="21"/>
  <c r="T72" i="19"/>
  <c r="O38" i="22"/>
  <c r="O39" i="22"/>
  <c r="O40" i="22"/>
  <c r="O41" i="22"/>
  <c r="O46" i="22"/>
  <c r="O47" i="22"/>
  <c r="L36" i="22"/>
  <c r="U39" i="22"/>
  <c r="U40" i="22"/>
  <c r="U41" i="22"/>
  <c r="U43" i="22"/>
  <c r="L39" i="22"/>
  <c r="U45" i="22"/>
  <c r="U47" i="22"/>
  <c r="U49" i="22"/>
  <c r="U52" i="22"/>
  <c r="M18" i="21"/>
  <c r="O10" i="33"/>
  <c r="O15" i="33"/>
  <c r="U14" i="33"/>
  <c r="J39" i="33"/>
  <c r="O12" i="33"/>
  <c r="O16" i="33"/>
  <c r="T64" i="22"/>
  <c r="T15" i="22"/>
  <c r="T27" i="22"/>
  <c r="Q28" i="22"/>
  <c r="T70" i="22"/>
  <c r="N74" i="22"/>
  <c r="M37" i="22"/>
  <c r="N14" i="22"/>
  <c r="N17" i="22"/>
  <c r="N20" i="22"/>
  <c r="T21" i="22"/>
  <c r="Q22" i="22"/>
  <c r="T60" i="22"/>
  <c r="T73" i="22"/>
  <c r="T25" i="22"/>
  <c r="N65" i="22"/>
  <c r="T67" i="22"/>
  <c r="Q54" i="19"/>
  <c r="S22" i="19"/>
  <c r="P12" i="19"/>
  <c r="P21" i="19"/>
  <c r="S27" i="19"/>
  <c r="P38" i="19"/>
  <c r="V22" i="19"/>
  <c r="U74" i="19"/>
  <c r="V74" i="19" s="1"/>
  <c r="V13" i="19"/>
  <c r="V17" i="19"/>
  <c r="V39" i="19"/>
  <c r="S40" i="19"/>
  <c r="V43" i="19"/>
  <c r="S46" i="19"/>
  <c r="S37" i="19"/>
  <c r="V12" i="19"/>
  <c r="S13" i="19"/>
  <c r="S17" i="19"/>
  <c r="P28" i="19"/>
  <c r="V40" i="19"/>
  <c r="S41" i="19"/>
  <c r="V48" i="19"/>
  <c r="N68" i="19"/>
  <c r="N62" i="19"/>
  <c r="T66" i="19"/>
  <c r="S23" i="21"/>
  <c r="Q20" i="22"/>
  <c r="O45" i="22"/>
  <c r="T22" i="22"/>
  <c r="O52" i="22"/>
  <c r="K72" i="19"/>
  <c r="T50" i="19"/>
  <c r="K97" i="21"/>
  <c r="U46" i="22"/>
  <c r="X68" i="22"/>
  <c r="X76" i="22"/>
  <c r="T74" i="19"/>
  <c r="V49" i="19"/>
  <c r="T78" i="21"/>
  <c r="K165" i="21"/>
  <c r="Q29" i="19"/>
  <c r="Q79" i="19" s="1"/>
  <c r="K67" i="19"/>
  <c r="T67" i="19"/>
  <c r="T71" i="19"/>
  <c r="N73" i="19"/>
  <c r="N78" i="19"/>
  <c r="W52" i="19"/>
  <c r="W14" i="21"/>
  <c r="W32" i="21"/>
  <c r="T72" i="21"/>
  <c r="N92" i="21"/>
  <c r="V19" i="33"/>
  <c r="Q81" i="21"/>
  <c r="T18" i="22"/>
  <c r="T24" i="22"/>
  <c r="L40" i="22"/>
  <c r="T19" i="19"/>
  <c r="W14" i="19"/>
  <c r="W15" i="19"/>
  <c r="T65" i="19"/>
  <c r="Q66" i="19"/>
  <c r="W18" i="19"/>
  <c r="Q78" i="19"/>
  <c r="W38" i="19"/>
  <c r="W47" i="19"/>
  <c r="N54" i="19"/>
  <c r="R51" i="21"/>
  <c r="L57" i="21"/>
  <c r="M57" i="21" s="1"/>
  <c r="Q59" i="21"/>
  <c r="Q116" i="21" s="1"/>
  <c r="M34" i="21"/>
  <c r="Q97" i="21"/>
  <c r="N98" i="21"/>
  <c r="W147" i="21"/>
  <c r="W148" i="21"/>
  <c r="N94" i="21"/>
  <c r="K96" i="21"/>
  <c r="T97" i="21"/>
  <c r="T98" i="21"/>
  <c r="U44" i="22"/>
  <c r="T76" i="22"/>
  <c r="V12" i="33"/>
  <c r="P38" i="33"/>
  <c r="U21" i="33"/>
  <c r="V56" i="33"/>
  <c r="V57" i="33"/>
  <c r="V58" i="33"/>
  <c r="V60" i="33"/>
  <c r="V61" i="33"/>
  <c r="V62" i="33"/>
  <c r="V64" i="33"/>
  <c r="V65" i="33"/>
  <c r="V66" i="33"/>
  <c r="V68" i="33"/>
  <c r="N64" i="19"/>
  <c r="W23" i="19"/>
  <c r="W49" i="19"/>
  <c r="S19" i="21"/>
  <c r="N57" i="21"/>
  <c r="N114" i="21" s="1"/>
  <c r="R59" i="21"/>
  <c r="S41" i="21"/>
  <c r="K168" i="21"/>
  <c r="R76" i="21"/>
  <c r="Q170" i="21"/>
  <c r="Q158" i="21"/>
  <c r="N61" i="22"/>
  <c r="P45" i="33"/>
  <c r="P46" i="33"/>
  <c r="P47" i="33"/>
  <c r="K54" i="21"/>
  <c r="Q62" i="19"/>
  <c r="N66" i="19"/>
  <c r="Q73" i="19"/>
  <c r="K77" i="19"/>
  <c r="T77" i="19"/>
  <c r="T76" i="21"/>
  <c r="V36" i="21"/>
  <c r="T94" i="21"/>
  <c r="M41" i="21"/>
  <c r="T59" i="21"/>
  <c r="Q172" i="21"/>
  <c r="N173" i="21"/>
  <c r="L50" i="22"/>
  <c r="X65" i="22"/>
  <c r="S42" i="22"/>
  <c r="L46" i="22"/>
  <c r="P34" i="33"/>
  <c r="P41" i="33"/>
  <c r="K74" i="19"/>
  <c r="J70" i="33"/>
  <c r="N65" i="19"/>
  <c r="Q25" i="19"/>
  <c r="V46" i="19"/>
  <c r="Q71" i="19"/>
  <c r="W22" i="21"/>
  <c r="S33" i="21"/>
  <c r="W35" i="21"/>
  <c r="W38" i="21"/>
  <c r="S39" i="21"/>
  <c r="T55" i="21"/>
  <c r="T112" i="21" s="1"/>
  <c r="K71" i="21"/>
  <c r="L78" i="21"/>
  <c r="T166" i="21"/>
  <c r="Q90" i="21"/>
  <c r="K92" i="21"/>
  <c r="N95" i="21"/>
  <c r="W155" i="21"/>
  <c r="O37" i="22"/>
  <c r="L38" i="22"/>
  <c r="L41" i="22"/>
  <c r="R47" i="22"/>
  <c r="O13" i="33"/>
  <c r="V13" i="33"/>
  <c r="J40" i="33"/>
  <c r="J43" i="33"/>
  <c r="W28" i="19"/>
  <c r="K65" i="19"/>
  <c r="K63" i="19"/>
  <c r="T63" i="19"/>
  <c r="Q64" i="19"/>
  <c r="W16" i="19"/>
  <c r="Q68" i="19"/>
  <c r="V27" i="19"/>
  <c r="W42" i="19"/>
  <c r="T62" i="19"/>
  <c r="M14" i="21"/>
  <c r="S20" i="21"/>
  <c r="M24" i="21"/>
  <c r="S32" i="21"/>
  <c r="T44" i="21"/>
  <c r="T92" i="21"/>
  <c r="Q93" i="21"/>
  <c r="V42" i="21"/>
  <c r="N78" i="21"/>
  <c r="N165" i="21"/>
  <c r="Q168" i="21"/>
  <c r="N169" i="21"/>
  <c r="S135" i="21"/>
  <c r="T89" i="21"/>
  <c r="N91" i="21"/>
  <c r="T93" i="21"/>
  <c r="Q13" i="22"/>
  <c r="R43" i="22"/>
  <c r="R49" i="22"/>
  <c r="X72" i="22"/>
  <c r="J36" i="33"/>
  <c r="U18" i="33"/>
  <c r="J44" i="33"/>
  <c r="J45" i="33"/>
  <c r="N25" i="19"/>
  <c r="W21" i="19"/>
  <c r="T44" i="19"/>
  <c r="W48" i="19"/>
  <c r="L52" i="21"/>
  <c r="M22" i="21"/>
  <c r="N44" i="21"/>
  <c r="K91" i="21"/>
  <c r="N53" i="21"/>
  <c r="Q56" i="21"/>
  <c r="K58" i="21"/>
  <c r="W41" i="21"/>
  <c r="T90" i="21"/>
  <c r="Q95" i="21"/>
  <c r="U71" i="21"/>
  <c r="T172" i="21"/>
  <c r="T115" i="21" s="1"/>
  <c r="Q98" i="21"/>
  <c r="N13" i="22"/>
  <c r="L42" i="22"/>
  <c r="U42" i="22"/>
  <c r="T19" i="22"/>
  <c r="O44" i="22"/>
  <c r="L45" i="22"/>
  <c r="L48" i="22"/>
  <c r="U48" i="22"/>
  <c r="O50" i="22"/>
  <c r="O51" i="22"/>
  <c r="S52" i="22"/>
  <c r="T52" i="22" s="1"/>
  <c r="L52" i="22"/>
  <c r="X74" i="22"/>
  <c r="U51" i="22"/>
  <c r="J35" i="33"/>
  <c r="P42" i="33"/>
  <c r="O23" i="33"/>
  <c r="J47" i="33"/>
  <c r="M46" i="19"/>
  <c r="M41" i="19"/>
  <c r="M37" i="19"/>
  <c r="M47" i="19"/>
  <c r="M42" i="19"/>
  <c r="M38" i="19"/>
  <c r="M28" i="19"/>
  <c r="M23" i="19"/>
  <c r="M21" i="19"/>
  <c r="M18" i="19"/>
  <c r="M16" i="19"/>
  <c r="M14" i="19"/>
  <c r="K62" i="19"/>
  <c r="K19" i="19"/>
  <c r="Q74" i="19"/>
  <c r="S24" i="19"/>
  <c r="Q44" i="19"/>
  <c r="P52" i="19"/>
  <c r="P53" i="19"/>
  <c r="P48" i="19"/>
  <c r="P43" i="19"/>
  <c r="P39" i="19"/>
  <c r="P49" i="19"/>
  <c r="P40" i="19"/>
  <c r="P27" i="19"/>
  <c r="P24" i="19"/>
  <c r="P22" i="19"/>
  <c r="P17" i="19"/>
  <c r="P41" i="19"/>
  <c r="W12" i="19"/>
  <c r="U65" i="19"/>
  <c r="V15" i="19"/>
  <c r="K71" i="19"/>
  <c r="K73" i="19"/>
  <c r="W24" i="19"/>
  <c r="K25" i="19"/>
  <c r="N44" i="19"/>
  <c r="W39" i="19"/>
  <c r="W40" i="19"/>
  <c r="P42" i="19"/>
  <c r="Q50" i="19"/>
  <c r="W53" i="19"/>
  <c r="Q65" i="19"/>
  <c r="S15" i="19"/>
  <c r="Q19" i="19"/>
  <c r="K78" i="19"/>
  <c r="W43" i="19"/>
  <c r="K54" i="19"/>
  <c r="M52" i="19"/>
  <c r="S52" i="19"/>
  <c r="Q63" i="19"/>
  <c r="W37" i="21"/>
  <c r="T167" i="21"/>
  <c r="T74" i="21"/>
  <c r="K64" i="19"/>
  <c r="K66" i="19"/>
  <c r="K68" i="19"/>
  <c r="V24" i="19"/>
  <c r="P47" i="19"/>
  <c r="N50" i="19"/>
  <c r="T54" i="19"/>
  <c r="Q67" i="19"/>
  <c r="Q72" i="19"/>
  <c r="Q77" i="19"/>
  <c r="M152" i="21"/>
  <c r="S154" i="21"/>
  <c r="N19" i="19"/>
  <c r="T25" i="19"/>
  <c r="N29" i="19"/>
  <c r="W37" i="19"/>
  <c r="W41" i="19"/>
  <c r="W46" i="19"/>
  <c r="S49" i="19"/>
  <c r="K50" i="19"/>
  <c r="V53" i="19"/>
  <c r="N63" i="19"/>
  <c r="N67" i="19"/>
  <c r="N72" i="19"/>
  <c r="N77" i="19"/>
  <c r="V15" i="21"/>
  <c r="K53" i="21"/>
  <c r="W17" i="21"/>
  <c r="M17" i="21"/>
  <c r="M35" i="21"/>
  <c r="P128" i="21"/>
  <c r="R72" i="21"/>
  <c r="Q166" i="21"/>
  <c r="Q73" i="21"/>
  <c r="N158" i="21"/>
  <c r="N89" i="21"/>
  <c r="V149" i="21"/>
  <c r="W13" i="19"/>
  <c r="V14" i="19"/>
  <c r="W17" i="19"/>
  <c r="U68" i="19"/>
  <c r="W22" i="19"/>
  <c r="W27" i="19"/>
  <c r="K29" i="19"/>
  <c r="S39" i="19"/>
  <c r="S43" i="19"/>
  <c r="K44" i="19"/>
  <c r="S48" i="19"/>
  <c r="V52" i="19"/>
  <c r="R54" i="19"/>
  <c r="S54" i="19" s="1"/>
  <c r="T64" i="19"/>
  <c r="T68" i="19"/>
  <c r="N71" i="19"/>
  <c r="T73" i="19"/>
  <c r="T78" i="19"/>
  <c r="M153" i="21"/>
  <c r="L96" i="21"/>
  <c r="N81" i="21"/>
  <c r="N60" i="21"/>
  <c r="N117" i="21" s="1"/>
  <c r="W24" i="21"/>
  <c r="Q91" i="21"/>
  <c r="W34" i="21"/>
  <c r="M137" i="21"/>
  <c r="T29" i="19"/>
  <c r="S38" i="19"/>
  <c r="V41" i="19"/>
  <c r="S42" i="19"/>
  <c r="R72" i="19"/>
  <c r="N59" i="21"/>
  <c r="N80" i="21"/>
  <c r="W23" i="21"/>
  <c r="V134" i="21"/>
  <c r="Q51" i="21"/>
  <c r="S15" i="21"/>
  <c r="M16" i="21"/>
  <c r="W16" i="21"/>
  <c r="K52" i="21"/>
  <c r="L53" i="21"/>
  <c r="T53" i="21"/>
  <c r="T54" i="21"/>
  <c r="M129" i="21"/>
  <c r="N74" i="21"/>
  <c r="N167" i="21"/>
  <c r="R51" i="22"/>
  <c r="P155" i="21"/>
  <c r="N54" i="21"/>
  <c r="N111" i="21" s="1"/>
  <c r="N75" i="21"/>
  <c r="S24" i="21"/>
  <c r="B65" i="21"/>
  <c r="K166" i="21"/>
  <c r="K73" i="21"/>
  <c r="W130" i="21"/>
  <c r="K172" i="21"/>
  <c r="K79" i="21"/>
  <c r="W136" i="21"/>
  <c r="K94" i="21"/>
  <c r="K169" i="21"/>
  <c r="W151" i="21"/>
  <c r="R45" i="22"/>
  <c r="X40" i="22"/>
  <c r="S155" i="21"/>
  <c r="R98" i="21"/>
  <c r="K51" i="21"/>
  <c r="K108" i="21" s="1"/>
  <c r="K72" i="21"/>
  <c r="K26" i="21"/>
  <c r="W15" i="21"/>
  <c r="T52" i="21"/>
  <c r="T73" i="21"/>
  <c r="P17" i="21"/>
  <c r="N90" i="21"/>
  <c r="W33" i="21"/>
  <c r="T80" i="21"/>
  <c r="T95" i="21"/>
  <c r="T173" i="21"/>
  <c r="P37" i="22"/>
  <c r="Q61" i="22"/>
  <c r="N62" i="22"/>
  <c r="S14" i="21"/>
  <c r="V14" i="21"/>
  <c r="W18" i="21"/>
  <c r="U54" i="21"/>
  <c r="K55" i="21"/>
  <c r="K76" i="21"/>
  <c r="Q55" i="21"/>
  <c r="M20" i="21"/>
  <c r="P20" i="21"/>
  <c r="T56" i="21"/>
  <c r="T77" i="21"/>
  <c r="N58" i="21"/>
  <c r="N79" i="21"/>
  <c r="O60" i="21"/>
  <c r="T26" i="21"/>
  <c r="P32" i="21"/>
  <c r="W36" i="21"/>
  <c r="M39" i="21"/>
  <c r="P40" i="21"/>
  <c r="V40" i="21"/>
  <c r="W42" i="21"/>
  <c r="Q50" i="21"/>
  <c r="N55" i="21"/>
  <c r="Q58" i="21"/>
  <c r="K60" i="21"/>
  <c r="K75" i="21"/>
  <c r="K95" i="21"/>
  <c r="K140" i="21"/>
  <c r="Q140" i="21"/>
  <c r="W128" i="21"/>
  <c r="T165" i="21"/>
  <c r="T140" i="21"/>
  <c r="W133" i="21"/>
  <c r="P134" i="21"/>
  <c r="L171" i="21"/>
  <c r="Q174" i="21"/>
  <c r="W174" i="21" s="1"/>
  <c r="N140" i="21"/>
  <c r="K90" i="21"/>
  <c r="M148" i="21"/>
  <c r="L91" i="21"/>
  <c r="T91" i="21"/>
  <c r="S150" i="21"/>
  <c r="Q96" i="21"/>
  <c r="K164" i="21"/>
  <c r="N26" i="22"/>
  <c r="R38" i="22"/>
  <c r="L43" i="22"/>
  <c r="P40" i="22"/>
  <c r="S43" i="22"/>
  <c r="T43" i="22" s="1"/>
  <c r="W69" i="22"/>
  <c r="O49" i="22"/>
  <c r="R14" i="33"/>
  <c r="P36" i="33"/>
  <c r="P129" i="21"/>
  <c r="P35" i="21"/>
  <c r="O54" i="21"/>
  <c r="P138" i="21"/>
  <c r="P154" i="21"/>
  <c r="O93" i="21"/>
  <c r="O164" i="21"/>
  <c r="P39" i="21"/>
  <c r="V39" i="21"/>
  <c r="V33" i="21"/>
  <c r="U60" i="21"/>
  <c r="V151" i="21"/>
  <c r="V136" i="21"/>
  <c r="V156" i="21"/>
  <c r="U170" i="21"/>
  <c r="V148" i="21"/>
  <c r="V41" i="21"/>
  <c r="V35" i="21"/>
  <c r="R50" i="21"/>
  <c r="Q53" i="21"/>
  <c r="Q110" i="21" s="1"/>
  <c r="Q74" i="21"/>
  <c r="S18" i="21"/>
  <c r="V21" i="21"/>
  <c r="K59" i="21"/>
  <c r="K80" i="21"/>
  <c r="T60" i="21"/>
  <c r="T81" i="21"/>
  <c r="K44" i="21"/>
  <c r="Q44" i="21"/>
  <c r="M33" i="21"/>
  <c r="P34" i="21"/>
  <c r="P38" i="21"/>
  <c r="V38" i="21"/>
  <c r="W40" i="21"/>
  <c r="K50" i="21"/>
  <c r="T51" i="21"/>
  <c r="D67" i="21"/>
  <c r="D85" i="21" s="1"/>
  <c r="D103" i="21" s="1"/>
  <c r="Q71" i="21"/>
  <c r="L74" i="21"/>
  <c r="K81" i="21"/>
  <c r="V132" i="21"/>
  <c r="M133" i="21"/>
  <c r="W134" i="21"/>
  <c r="W138" i="21"/>
  <c r="S146" i="21"/>
  <c r="R89" i="21"/>
  <c r="Q92" i="21"/>
  <c r="N97" i="21"/>
  <c r="W156" i="21"/>
  <c r="Q164" i="21"/>
  <c r="Q68" i="22"/>
  <c r="P44" i="22"/>
  <c r="X19" i="22"/>
  <c r="L49" i="22"/>
  <c r="U78" i="22"/>
  <c r="U37" i="22"/>
  <c r="T66" i="22"/>
  <c r="R42" i="22"/>
  <c r="T42" i="22" s="1"/>
  <c r="P12" i="21"/>
  <c r="V12" i="21"/>
  <c r="N26" i="21"/>
  <c r="N71" i="21"/>
  <c r="S16" i="21"/>
  <c r="P19" i="21"/>
  <c r="W19" i="21"/>
  <c r="W20" i="21"/>
  <c r="M21" i="21"/>
  <c r="Q57" i="21"/>
  <c r="Q114" i="21" s="1"/>
  <c r="Q78" i="21"/>
  <c r="W21" i="21"/>
  <c r="S22" i="21"/>
  <c r="Q26" i="21"/>
  <c r="V34" i="21"/>
  <c r="P36" i="21"/>
  <c r="P37" i="21"/>
  <c r="V37" i="21"/>
  <c r="N51" i="21"/>
  <c r="Q54" i="21"/>
  <c r="K56" i="21"/>
  <c r="T57" i="21"/>
  <c r="Q89" i="21"/>
  <c r="N164" i="21"/>
  <c r="P130" i="21"/>
  <c r="S131" i="21"/>
  <c r="W132" i="21"/>
  <c r="W137" i="21"/>
  <c r="N93" i="21"/>
  <c r="Q94" i="21"/>
  <c r="W152" i="21"/>
  <c r="K98" i="21"/>
  <c r="M156" i="21"/>
  <c r="T99" i="21"/>
  <c r="X25" i="22"/>
  <c r="U30" i="22"/>
  <c r="R39" i="22"/>
  <c r="L47" i="22"/>
  <c r="X71" i="22"/>
  <c r="S36" i="21"/>
  <c r="M37" i="21"/>
  <c r="S38" i="21"/>
  <c r="W39" i="21"/>
  <c r="S42" i="21"/>
  <c r="M128" i="21"/>
  <c r="T164" i="21"/>
  <c r="Q165" i="21"/>
  <c r="N166" i="21"/>
  <c r="S130" i="21"/>
  <c r="K167" i="21"/>
  <c r="W131" i="21"/>
  <c r="T168" i="21"/>
  <c r="Q169" i="21"/>
  <c r="N170" i="21"/>
  <c r="S134" i="21"/>
  <c r="K171" i="21"/>
  <c r="W135" i="21"/>
  <c r="S138" i="21"/>
  <c r="K158" i="21"/>
  <c r="W146" i="21"/>
  <c r="R92" i="21"/>
  <c r="W150" i="21"/>
  <c r="M151" i="21"/>
  <c r="R96" i="21"/>
  <c r="W154" i="21"/>
  <c r="M155" i="21"/>
  <c r="T158" i="21"/>
  <c r="K173" i="21"/>
  <c r="W75" i="22"/>
  <c r="W28" i="22"/>
  <c r="W25" i="22"/>
  <c r="W22" i="22"/>
  <c r="W19" i="22"/>
  <c r="W16" i="22"/>
  <c r="W76" i="22"/>
  <c r="W23" i="22"/>
  <c r="W20" i="22"/>
  <c r="W13" i="22"/>
  <c r="V41" i="22"/>
  <c r="W41" i="22" s="1"/>
  <c r="O30" i="22"/>
  <c r="X13" i="22"/>
  <c r="W18" i="22"/>
  <c r="X20" i="22"/>
  <c r="W24" i="22"/>
  <c r="X27" i="22"/>
  <c r="L37" i="22"/>
  <c r="U38" i="22"/>
  <c r="Q40" i="22"/>
  <c r="O43" i="22"/>
  <c r="U50" i="22"/>
  <c r="X61" i="22"/>
  <c r="X63" i="22"/>
  <c r="X66" i="22"/>
  <c r="N72" i="22"/>
  <c r="P35" i="33"/>
  <c r="S137" i="21"/>
  <c r="W149" i="21"/>
  <c r="M150" i="21"/>
  <c r="W153" i="21"/>
  <c r="M154" i="21"/>
  <c r="Q26" i="22"/>
  <c r="Q14" i="22"/>
  <c r="Q66" i="22"/>
  <c r="Q63" i="22"/>
  <c r="Q27" i="22"/>
  <c r="Q24" i="22"/>
  <c r="Q21" i="22"/>
  <c r="Q18" i="22"/>
  <c r="Q15" i="22"/>
  <c r="Q12" i="22"/>
  <c r="Q73" i="22"/>
  <c r="Q67" i="22"/>
  <c r="W10" i="22"/>
  <c r="R30" i="22"/>
  <c r="W14" i="22"/>
  <c r="X16" i="22"/>
  <c r="Q19" i="22"/>
  <c r="X22" i="22"/>
  <c r="Q23" i="22"/>
  <c r="Q25" i="22"/>
  <c r="W26" i="22"/>
  <c r="X28" i="22"/>
  <c r="O36" i="22"/>
  <c r="O42" i="22"/>
  <c r="O48" i="22"/>
  <c r="R78" i="22"/>
  <c r="X64" i="22"/>
  <c r="O78" i="22"/>
  <c r="R12" i="33"/>
  <c r="L14" i="33"/>
  <c r="R74" i="21"/>
  <c r="M32" i="21"/>
  <c r="S37" i="21"/>
  <c r="L95" i="21"/>
  <c r="S40" i="21"/>
  <c r="P42" i="21"/>
  <c r="T71" i="21"/>
  <c r="V71" i="21" s="1"/>
  <c r="Q72" i="21"/>
  <c r="N73" i="21"/>
  <c r="K74" i="21"/>
  <c r="T75" i="21"/>
  <c r="Q76" i="21"/>
  <c r="S76" i="21" s="1"/>
  <c r="N77" i="21"/>
  <c r="K78" i="21"/>
  <c r="T79" i="21"/>
  <c r="Q80" i="21"/>
  <c r="V128" i="21"/>
  <c r="S129" i="21"/>
  <c r="W129" i="21"/>
  <c r="M131" i="21"/>
  <c r="S133" i="21"/>
  <c r="M134" i="21"/>
  <c r="M135" i="21"/>
  <c r="M146" i="21"/>
  <c r="R169" i="21"/>
  <c r="Q10" i="22"/>
  <c r="W15" i="22"/>
  <c r="Q16" i="22"/>
  <c r="T16" i="22"/>
  <c r="W17" i="22"/>
  <c r="W21" i="22"/>
  <c r="N23" i="22"/>
  <c r="X23" i="22"/>
  <c r="W27" i="22"/>
  <c r="T28" i="22"/>
  <c r="L30" i="22"/>
  <c r="R36" i="22"/>
  <c r="L44" i="22"/>
  <c r="R48" i="22"/>
  <c r="X62" i="22"/>
  <c r="Q64" i="22"/>
  <c r="W65" i="22"/>
  <c r="X69" i="22"/>
  <c r="M27" i="33"/>
  <c r="M49" i="33" s="1"/>
  <c r="M34" i="33"/>
  <c r="M40" i="33"/>
  <c r="X67" i="22"/>
  <c r="N68" i="22"/>
  <c r="X70" i="22"/>
  <c r="N71" i="22"/>
  <c r="S48" i="22"/>
  <c r="X73" i="22"/>
  <c r="O65" i="33"/>
  <c r="X12" i="22"/>
  <c r="T14" i="22"/>
  <c r="X15" i="22"/>
  <c r="T17" i="22"/>
  <c r="X18" i="22"/>
  <c r="X21" i="22"/>
  <c r="Y22" i="22"/>
  <c r="X24" i="22"/>
  <c r="T26" i="22"/>
  <c r="L51" i="22"/>
  <c r="L78" i="22"/>
  <c r="X60" i="22"/>
  <c r="N67" i="22"/>
  <c r="N73" i="22"/>
  <c r="N75" i="22"/>
  <c r="N76" i="22"/>
  <c r="L62" i="33"/>
  <c r="L58" i="33"/>
  <c r="L23" i="33"/>
  <c r="L15" i="33"/>
  <c r="L67" i="33"/>
  <c r="L63" i="33"/>
  <c r="L55" i="33"/>
  <c r="L24" i="33"/>
  <c r="R68" i="33"/>
  <c r="R64" i="33"/>
  <c r="R56" i="33"/>
  <c r="R25" i="33"/>
  <c r="R21" i="33"/>
  <c r="R13" i="33"/>
  <c r="Q36" i="33"/>
  <c r="R22" i="33"/>
  <c r="R23" i="33"/>
  <c r="R19" i="33"/>
  <c r="R24" i="33"/>
  <c r="R20" i="33"/>
  <c r="R16" i="33"/>
  <c r="J27" i="33"/>
  <c r="J34" i="33"/>
  <c r="S34" i="33"/>
  <c r="S27" i="33"/>
  <c r="S49" i="33" s="1"/>
  <c r="U13" i="33"/>
  <c r="S35" i="33"/>
  <c r="V35" i="33" s="1"/>
  <c r="J37" i="33"/>
  <c r="R15" i="33"/>
  <c r="V15" i="33"/>
  <c r="S38" i="33"/>
  <c r="P39" i="33"/>
  <c r="R17" i="33"/>
  <c r="R18" i="33"/>
  <c r="J41" i="33"/>
  <c r="L19" i="33"/>
  <c r="L20" i="33"/>
  <c r="S42" i="33"/>
  <c r="R57" i="33"/>
  <c r="R60" i="33"/>
  <c r="N10" i="22"/>
  <c r="T10" i="22"/>
  <c r="T13" i="22"/>
  <c r="X14" i="22"/>
  <c r="X17" i="22"/>
  <c r="T20" i="22"/>
  <c r="T23" i="22"/>
  <c r="M48" i="22"/>
  <c r="X26" i="22"/>
  <c r="X75" i="22"/>
  <c r="L10" i="33"/>
  <c r="R10" i="33"/>
  <c r="L12" i="33"/>
  <c r="M37" i="33"/>
  <c r="L16" i="33"/>
  <c r="J38" i="33"/>
  <c r="V16" i="33"/>
  <c r="U17" i="33"/>
  <c r="S39" i="33"/>
  <c r="O19" i="33"/>
  <c r="P43" i="33"/>
  <c r="U67" i="33"/>
  <c r="U15" i="33"/>
  <c r="O17" i="33"/>
  <c r="V17" i="33"/>
  <c r="U19" i="33"/>
  <c r="O21" i="33"/>
  <c r="V21" i="33"/>
  <c r="U23" i="33"/>
  <c r="O25" i="33"/>
  <c r="V25" i="33"/>
  <c r="L66" i="33"/>
  <c r="O20" i="33"/>
  <c r="V20" i="33"/>
  <c r="U22" i="33"/>
  <c r="O24" i="33"/>
  <c r="V24" i="33"/>
  <c r="P27" i="33"/>
  <c r="P40" i="33"/>
  <c r="M41" i="33"/>
  <c r="J42" i="33"/>
  <c r="S43" i="33"/>
  <c r="P44" i="33"/>
  <c r="M45" i="33"/>
  <c r="J46" i="33"/>
  <c r="S47" i="33"/>
  <c r="V55" i="33"/>
  <c r="V59" i="33"/>
  <c r="V63" i="33"/>
  <c r="V67" i="33"/>
  <c r="V23" i="33"/>
  <c r="U25" i="33"/>
  <c r="T35" i="33"/>
  <c r="T39" i="33"/>
  <c r="N41" i="33"/>
  <c r="T43" i="33"/>
  <c r="N45" i="33"/>
  <c r="V14" i="33"/>
  <c r="U16" i="33"/>
  <c r="O18" i="33"/>
  <c r="V18" i="33"/>
  <c r="U20" i="33"/>
  <c r="N44" i="33"/>
  <c r="O44" i="33" s="1"/>
  <c r="V22" i="33"/>
  <c r="T46" i="33"/>
  <c r="U46" i="33" s="1"/>
  <c r="O61" i="33"/>
  <c r="N115" i="21" l="1"/>
  <c r="U73" i="19"/>
  <c r="U67" i="19"/>
  <c r="V67" i="19" s="1"/>
  <c r="R77" i="19"/>
  <c r="K111" i="21"/>
  <c r="V73" i="19"/>
  <c r="Q75" i="19"/>
  <c r="S59" i="21"/>
  <c r="X52" i="22"/>
  <c r="V36" i="33"/>
  <c r="T109" i="21"/>
  <c r="X36" i="21"/>
  <c r="Y36" i="21" s="1"/>
  <c r="M38" i="22"/>
  <c r="N37" i="33"/>
  <c r="O37" i="33" s="1"/>
  <c r="Y25" i="22"/>
  <c r="Z25" i="22" s="1"/>
  <c r="S46" i="22"/>
  <c r="T46" i="22" s="1"/>
  <c r="W168" i="21"/>
  <c r="S89" i="21"/>
  <c r="S49" i="22"/>
  <c r="T49" i="22" s="1"/>
  <c r="O63" i="19"/>
  <c r="P63" i="19" s="1"/>
  <c r="W14" i="33"/>
  <c r="S45" i="22"/>
  <c r="O62" i="19"/>
  <c r="P62" i="19" s="1"/>
  <c r="M41" i="22"/>
  <c r="W96" i="21"/>
  <c r="S40" i="22"/>
  <c r="T40" i="22" s="1"/>
  <c r="S39" i="22"/>
  <c r="T39" i="22" s="1"/>
  <c r="S36" i="22"/>
  <c r="P150" i="21"/>
  <c r="T12" i="22"/>
  <c r="P46" i="22"/>
  <c r="Q46" i="22" s="1"/>
  <c r="T63" i="22"/>
  <c r="M50" i="22"/>
  <c r="N50" i="22" s="1"/>
  <c r="T38" i="33"/>
  <c r="S72" i="21"/>
  <c r="V60" i="21"/>
  <c r="O92" i="21"/>
  <c r="P92" i="21" s="1"/>
  <c r="U62" i="19"/>
  <c r="U63" i="19"/>
  <c r="V63" i="19" s="1"/>
  <c r="X46" i="22"/>
  <c r="U72" i="19"/>
  <c r="V72" i="19" s="1"/>
  <c r="O71" i="19"/>
  <c r="P71" i="19" s="1"/>
  <c r="S77" i="19"/>
  <c r="R65" i="19"/>
  <c r="S65" i="19" s="1"/>
  <c r="O74" i="19"/>
  <c r="P74" i="19" s="1"/>
  <c r="T56" i="19"/>
  <c r="R95" i="21"/>
  <c r="S95" i="21" s="1"/>
  <c r="W74" i="19"/>
  <c r="P45" i="22"/>
  <c r="Q45" i="22" s="1"/>
  <c r="U90" i="21"/>
  <c r="S51" i="21"/>
  <c r="Q113" i="21"/>
  <c r="U78" i="19"/>
  <c r="V78" i="19" s="1"/>
  <c r="S98" i="21"/>
  <c r="W92" i="21"/>
  <c r="T69" i="19"/>
  <c r="V65" i="19"/>
  <c r="S50" i="22"/>
  <c r="T50" i="22" s="1"/>
  <c r="R99" i="21"/>
  <c r="S99" i="21" s="1"/>
  <c r="V90" i="21"/>
  <c r="P37" i="19"/>
  <c r="T36" i="22"/>
  <c r="M96" i="21"/>
  <c r="W54" i="19"/>
  <c r="V27" i="33"/>
  <c r="J49" i="33"/>
  <c r="Q44" i="33"/>
  <c r="R44" i="33" s="1"/>
  <c r="V68" i="19"/>
  <c r="X50" i="22"/>
  <c r="T47" i="33"/>
  <c r="R171" i="21"/>
  <c r="S171" i="21" s="1"/>
  <c r="V44" i="22"/>
  <c r="W44" i="22" s="1"/>
  <c r="N41" i="22"/>
  <c r="X33" i="21"/>
  <c r="P13" i="19"/>
  <c r="O65" i="19"/>
  <c r="P65" i="19" s="1"/>
  <c r="X45" i="22"/>
  <c r="X42" i="22"/>
  <c r="N38" i="22"/>
  <c r="R44" i="21"/>
  <c r="S44" i="21" s="1"/>
  <c r="Y28" i="22"/>
  <c r="Z28" i="22" s="1"/>
  <c r="T72" i="22"/>
  <c r="V38" i="22"/>
  <c r="W38" i="22" s="1"/>
  <c r="X41" i="22"/>
  <c r="U140" i="21"/>
  <c r="V140" i="21" s="1"/>
  <c r="X137" i="21"/>
  <c r="W77" i="19"/>
  <c r="N36" i="33"/>
  <c r="O36" i="33" s="1"/>
  <c r="T27" i="33"/>
  <c r="U27" i="33" s="1"/>
  <c r="S78" i="22"/>
  <c r="T78" i="22" s="1"/>
  <c r="Y16" i="22"/>
  <c r="Z16" i="22" s="1"/>
  <c r="T48" i="22"/>
  <c r="X38" i="22"/>
  <c r="P48" i="22"/>
  <c r="X39" i="22"/>
  <c r="V47" i="22"/>
  <c r="W47" i="22" s="1"/>
  <c r="V24" i="21"/>
  <c r="O51" i="21"/>
  <c r="P51" i="21" s="1"/>
  <c r="T117" i="21"/>
  <c r="O97" i="21"/>
  <c r="P97" i="21" s="1"/>
  <c r="V62" i="19"/>
  <c r="P15" i="19"/>
  <c r="O19" i="19"/>
  <c r="P19" i="19" s="1"/>
  <c r="T42" i="33"/>
  <c r="U42" i="33" s="1"/>
  <c r="R65" i="33"/>
  <c r="Q40" i="33"/>
  <c r="R40" i="33" s="1"/>
  <c r="S41" i="22"/>
  <c r="T41" i="22" s="1"/>
  <c r="Y19" i="22"/>
  <c r="Z19" i="22" s="1"/>
  <c r="X36" i="22"/>
  <c r="W77" i="21"/>
  <c r="X42" i="21"/>
  <c r="Y42" i="21" s="1"/>
  <c r="V52" i="22"/>
  <c r="W52" i="22" s="1"/>
  <c r="P93" i="21"/>
  <c r="X18" i="21"/>
  <c r="Q44" i="22"/>
  <c r="V147" i="21"/>
  <c r="O140" i="21"/>
  <c r="P140" i="21" s="1"/>
  <c r="U54" i="19"/>
  <c r="O44" i="19"/>
  <c r="P44" i="19" s="1"/>
  <c r="N48" i="22"/>
  <c r="V170" i="21"/>
  <c r="O67" i="33"/>
  <c r="N46" i="33"/>
  <c r="O46" i="33" s="1"/>
  <c r="U61" i="33"/>
  <c r="T40" i="33"/>
  <c r="U40" i="33" s="1"/>
  <c r="V70" i="33"/>
  <c r="O45" i="33"/>
  <c r="O41" i="33"/>
  <c r="O64" i="33"/>
  <c r="N43" i="33"/>
  <c r="O43" i="33" s="1"/>
  <c r="U58" i="33"/>
  <c r="T37" i="33"/>
  <c r="U37" i="33" s="1"/>
  <c r="U64" i="33"/>
  <c r="U56" i="33"/>
  <c r="K27" i="33"/>
  <c r="W12" i="33"/>
  <c r="S44" i="22"/>
  <c r="T44" i="22" s="1"/>
  <c r="T68" i="22"/>
  <c r="Y60" i="22"/>
  <c r="M36" i="22"/>
  <c r="M78" i="22"/>
  <c r="N78" i="22" s="1"/>
  <c r="N60" i="22"/>
  <c r="Y12" i="22"/>
  <c r="Z12" i="22" s="1"/>
  <c r="M30" i="22"/>
  <c r="N30" i="22" s="1"/>
  <c r="N12" i="22"/>
  <c r="V34" i="33"/>
  <c r="R63" i="33"/>
  <c r="Q42" i="33"/>
  <c r="R42" i="33" s="1"/>
  <c r="R58" i="33"/>
  <c r="Q37" i="33"/>
  <c r="R37" i="33" s="1"/>
  <c r="Q39" i="33"/>
  <c r="R39" i="33" s="1"/>
  <c r="L22" i="33"/>
  <c r="W22" i="33"/>
  <c r="W21" i="33"/>
  <c r="X21" i="33" s="1"/>
  <c r="L21" i="33"/>
  <c r="L64" i="33"/>
  <c r="W64" i="33"/>
  <c r="X64" i="33" s="1"/>
  <c r="K43" i="33"/>
  <c r="W59" i="33"/>
  <c r="K38" i="33"/>
  <c r="L38" i="33" s="1"/>
  <c r="W19" i="33"/>
  <c r="X19" i="33" s="1"/>
  <c r="W66" i="33"/>
  <c r="X66" i="33" s="1"/>
  <c r="K45" i="33"/>
  <c r="L54" i="22"/>
  <c r="L59" i="33"/>
  <c r="S30" i="22"/>
  <c r="S54" i="22" s="1"/>
  <c r="X149" i="21"/>
  <c r="Y149" i="21" s="1"/>
  <c r="L92" i="21"/>
  <c r="M149" i="21"/>
  <c r="X138" i="21"/>
  <c r="Y138" i="21" s="1"/>
  <c r="L174" i="21"/>
  <c r="L81" i="21"/>
  <c r="M81" i="21" s="1"/>
  <c r="M138" i="21"/>
  <c r="L166" i="21"/>
  <c r="M166" i="21" s="1"/>
  <c r="X130" i="21"/>
  <c r="Y130" i="21" s="1"/>
  <c r="L73" i="21"/>
  <c r="M73" i="21" s="1"/>
  <c r="R164" i="21"/>
  <c r="R107" i="21" s="1"/>
  <c r="R71" i="21"/>
  <c r="S71" i="21" s="1"/>
  <c r="R140" i="21"/>
  <c r="S140" i="21" s="1"/>
  <c r="W78" i="21"/>
  <c r="M78" i="21"/>
  <c r="W74" i="21"/>
  <c r="M74" i="21"/>
  <c r="X23" i="21"/>
  <c r="Y23" i="21" s="1"/>
  <c r="L59" i="21"/>
  <c r="X15" i="21"/>
  <c r="Y15" i="21" s="1"/>
  <c r="L51" i="21"/>
  <c r="Q27" i="33"/>
  <c r="R27" i="33" s="1"/>
  <c r="Q72" i="22"/>
  <c r="N28" i="22"/>
  <c r="Y13" i="22"/>
  <c r="Z13" i="22" s="1"/>
  <c r="P43" i="22"/>
  <c r="Q43" i="22" s="1"/>
  <c r="P30" i="22"/>
  <c r="Q30" i="22" s="1"/>
  <c r="P42" i="22"/>
  <c r="Q42" i="22" s="1"/>
  <c r="Y17" i="22"/>
  <c r="Z17" i="22" s="1"/>
  <c r="Q17" i="22"/>
  <c r="P50" i="22"/>
  <c r="Q50" i="22" s="1"/>
  <c r="Q74" i="22"/>
  <c r="R91" i="21"/>
  <c r="S91" i="21" s="1"/>
  <c r="W71" i="22"/>
  <c r="W62" i="22"/>
  <c r="V30" i="22"/>
  <c r="W30" i="22" s="1"/>
  <c r="W12" i="22"/>
  <c r="W74" i="22"/>
  <c r="V50" i="22"/>
  <c r="W50" i="22" s="1"/>
  <c r="V37" i="22"/>
  <c r="W37" i="22" s="1"/>
  <c r="V49" i="22"/>
  <c r="W49" i="22" s="1"/>
  <c r="W73" i="22"/>
  <c r="W173" i="21"/>
  <c r="K116" i="21"/>
  <c r="X147" i="21"/>
  <c r="Y147" i="21" s="1"/>
  <c r="L90" i="21"/>
  <c r="L172" i="21"/>
  <c r="M172" i="21" s="1"/>
  <c r="L79" i="21"/>
  <c r="M79" i="21" s="1"/>
  <c r="X136" i="21"/>
  <c r="N113" i="21"/>
  <c r="W170" i="21"/>
  <c r="Q108" i="21"/>
  <c r="X40" i="21"/>
  <c r="Y40" i="21" s="1"/>
  <c r="M40" i="21"/>
  <c r="W98" i="21"/>
  <c r="L167" i="21"/>
  <c r="K113" i="21"/>
  <c r="W56" i="21"/>
  <c r="L58" i="21"/>
  <c r="W68" i="22"/>
  <c r="X49" i="22"/>
  <c r="S156" i="21"/>
  <c r="X148" i="21"/>
  <c r="Y148" i="21" s="1"/>
  <c r="O172" i="21"/>
  <c r="P136" i="21"/>
  <c r="O79" i="21"/>
  <c r="P79" i="21" s="1"/>
  <c r="U168" i="21"/>
  <c r="U111" i="21" s="1"/>
  <c r="U75" i="21"/>
  <c r="M36" i="21"/>
  <c r="U44" i="21"/>
  <c r="V32" i="21"/>
  <c r="W59" i="21"/>
  <c r="M59" i="21"/>
  <c r="R52" i="21"/>
  <c r="S52" i="21" s="1"/>
  <c r="U169" i="21"/>
  <c r="U76" i="21"/>
  <c r="V76" i="21" s="1"/>
  <c r="V133" i="21"/>
  <c r="U99" i="21"/>
  <c r="V99" i="21" s="1"/>
  <c r="U98" i="21"/>
  <c r="V98" i="21" s="1"/>
  <c r="U158" i="21"/>
  <c r="U89" i="21"/>
  <c r="V89" i="21" s="1"/>
  <c r="V146" i="21"/>
  <c r="O167" i="21"/>
  <c r="O74" i="21"/>
  <c r="P74" i="21" s="1"/>
  <c r="X14" i="21"/>
  <c r="O26" i="21"/>
  <c r="P14" i="21"/>
  <c r="O50" i="21"/>
  <c r="O107" i="21" s="1"/>
  <c r="P41" i="21"/>
  <c r="X41" i="21"/>
  <c r="Y41" i="21" s="1"/>
  <c r="P148" i="21"/>
  <c r="O91" i="21"/>
  <c r="P91" i="21" s="1"/>
  <c r="R36" i="33"/>
  <c r="N19" i="22"/>
  <c r="W90" i="21"/>
  <c r="N176" i="21"/>
  <c r="N83" i="21"/>
  <c r="T108" i="21"/>
  <c r="K176" i="21"/>
  <c r="K83" i="21"/>
  <c r="Q115" i="21"/>
  <c r="W55" i="21"/>
  <c r="V152" i="21"/>
  <c r="M42" i="21"/>
  <c r="P33" i="21"/>
  <c r="O53" i="21"/>
  <c r="P53" i="21" s="1"/>
  <c r="M15" i="21"/>
  <c r="W51" i="21"/>
  <c r="M136" i="21"/>
  <c r="S148" i="21"/>
  <c r="P131" i="21"/>
  <c r="X129" i="21"/>
  <c r="Y129" i="21" s="1"/>
  <c r="X34" i="21"/>
  <c r="V18" i="21"/>
  <c r="T79" i="19"/>
  <c r="R25" i="19"/>
  <c r="R71" i="19"/>
  <c r="S71" i="19" s="1"/>
  <c r="S21" i="19"/>
  <c r="S14" i="19"/>
  <c r="R64" i="19"/>
  <c r="S64" i="19" s="1"/>
  <c r="W99" i="21"/>
  <c r="S34" i="21"/>
  <c r="K79" i="19"/>
  <c r="W25" i="19"/>
  <c r="U66" i="19"/>
  <c r="V66" i="19" s="1"/>
  <c r="M53" i="21"/>
  <c r="W53" i="21"/>
  <c r="W44" i="19"/>
  <c r="T75" i="19"/>
  <c r="R58" i="21"/>
  <c r="S58" i="21" s="1"/>
  <c r="S72" i="19"/>
  <c r="V38" i="19"/>
  <c r="O73" i="19"/>
  <c r="P73" i="19" s="1"/>
  <c r="P23" i="19"/>
  <c r="R67" i="19"/>
  <c r="S67" i="19" s="1"/>
  <c r="W66" i="19"/>
  <c r="R63" i="19"/>
  <c r="S63" i="19" s="1"/>
  <c r="W78" i="19"/>
  <c r="M48" i="19"/>
  <c r="X48" i="19"/>
  <c r="Y48" i="19" s="1"/>
  <c r="N56" i="19"/>
  <c r="R74" i="19"/>
  <c r="S74" i="19" s="1"/>
  <c r="O66" i="19"/>
  <c r="P66" i="19" s="1"/>
  <c r="P16" i="19"/>
  <c r="O64" i="19"/>
  <c r="P64" i="19" s="1"/>
  <c r="P14" i="19"/>
  <c r="L19" i="19"/>
  <c r="M19" i="19" s="1"/>
  <c r="X12" i="19"/>
  <c r="Y12" i="19" s="1"/>
  <c r="L62" i="19"/>
  <c r="M62" i="19" s="1"/>
  <c r="O50" i="19"/>
  <c r="P50" i="19" s="1"/>
  <c r="O72" i="19"/>
  <c r="P72" i="19" s="1"/>
  <c r="U29" i="19"/>
  <c r="K31" i="19"/>
  <c r="K69" i="19"/>
  <c r="X16" i="19"/>
  <c r="Y16" i="19" s="1"/>
  <c r="L66" i="19"/>
  <c r="L78" i="19"/>
  <c r="M78" i="19" s="1"/>
  <c r="X28" i="19"/>
  <c r="Y28" i="19" s="1"/>
  <c r="L54" i="19"/>
  <c r="X52" i="19"/>
  <c r="Y52" i="19" s="1"/>
  <c r="L50" i="19"/>
  <c r="M50" i="19" s="1"/>
  <c r="X46" i="19"/>
  <c r="Y46" i="19" s="1"/>
  <c r="L72" i="19"/>
  <c r="X22" i="19"/>
  <c r="Y22" i="19" s="1"/>
  <c r="M22" i="19"/>
  <c r="O25" i="19"/>
  <c r="X22" i="33"/>
  <c r="U65" i="33"/>
  <c r="T44" i="33"/>
  <c r="U44" i="33" s="1"/>
  <c r="X59" i="33"/>
  <c r="N70" i="33"/>
  <c r="O55" i="33"/>
  <c r="N34" i="33"/>
  <c r="O68" i="33"/>
  <c r="N47" i="33"/>
  <c r="O47" i="33" s="1"/>
  <c r="U62" i="33"/>
  <c r="T41" i="33"/>
  <c r="U41" i="33" s="1"/>
  <c r="U63" i="33"/>
  <c r="W13" i="33"/>
  <c r="X13" i="33" s="1"/>
  <c r="L13" i="33"/>
  <c r="T75" i="22"/>
  <c r="S51" i="22"/>
  <c r="T51" i="22" s="1"/>
  <c r="Y66" i="22"/>
  <c r="Z66" i="22" s="1"/>
  <c r="M42" i="22"/>
  <c r="N66" i="22"/>
  <c r="Y27" i="22"/>
  <c r="Z27" i="22" s="1"/>
  <c r="N27" i="22"/>
  <c r="Y21" i="22"/>
  <c r="Z21" i="22" s="1"/>
  <c r="N21" i="22"/>
  <c r="Y15" i="22"/>
  <c r="Z15" i="22" s="1"/>
  <c r="N15" i="22"/>
  <c r="V45" i="33"/>
  <c r="V41" i="33"/>
  <c r="L17" i="33"/>
  <c r="W17" i="33"/>
  <c r="X17" i="33" s="1"/>
  <c r="R67" i="33"/>
  <c r="Q46" i="33"/>
  <c r="R46" i="33" s="1"/>
  <c r="R62" i="33"/>
  <c r="Q41" i="33"/>
  <c r="R41" i="33" s="1"/>
  <c r="Q43" i="33"/>
  <c r="R43" i="33" s="1"/>
  <c r="L57" i="33"/>
  <c r="W57" i="33"/>
  <c r="X57" i="33" s="1"/>
  <c r="K36" i="33"/>
  <c r="L25" i="33"/>
  <c r="W25" i="33"/>
  <c r="X25" i="33" s="1"/>
  <c r="L68" i="33"/>
  <c r="W68" i="33"/>
  <c r="X68" i="33" s="1"/>
  <c r="K47" i="33"/>
  <c r="W63" i="33"/>
  <c r="X63" i="33" s="1"/>
  <c r="K42" i="33"/>
  <c r="L42" i="33" s="1"/>
  <c r="W23" i="33"/>
  <c r="X23" i="33" s="1"/>
  <c r="M52" i="22"/>
  <c r="Y76" i="22"/>
  <c r="Z76" i="22" s="1"/>
  <c r="Y73" i="22"/>
  <c r="Z73" i="22" s="1"/>
  <c r="M49" i="22"/>
  <c r="Y64" i="22"/>
  <c r="Z64" i="22" s="1"/>
  <c r="M40" i="22"/>
  <c r="X51" i="22"/>
  <c r="O66" i="33"/>
  <c r="O58" i="33"/>
  <c r="V39" i="33"/>
  <c r="V43" i="33"/>
  <c r="P51" i="22"/>
  <c r="Q51" i="22" s="1"/>
  <c r="Q75" i="22"/>
  <c r="W66" i="22"/>
  <c r="V42" i="22"/>
  <c r="W42" i="22" s="1"/>
  <c r="V39" i="22"/>
  <c r="W39" i="22" s="1"/>
  <c r="W63" i="22"/>
  <c r="R90" i="21"/>
  <c r="S90" i="21" s="1"/>
  <c r="S147" i="21"/>
  <c r="R168" i="21"/>
  <c r="R75" i="21"/>
  <c r="S75" i="21" s="1"/>
  <c r="S132" i="21"/>
  <c r="R78" i="21"/>
  <c r="S78" i="21" s="1"/>
  <c r="R57" i="21"/>
  <c r="S57" i="21" s="1"/>
  <c r="S21" i="21"/>
  <c r="Q71" i="22"/>
  <c r="P47" i="22"/>
  <c r="Q47" i="22" s="1"/>
  <c r="T65" i="22"/>
  <c r="Z22" i="22"/>
  <c r="L158" i="21"/>
  <c r="L89" i="21"/>
  <c r="X146" i="21"/>
  <c r="Y146" i="21" s="1"/>
  <c r="Q69" i="22"/>
  <c r="N37" i="22"/>
  <c r="X37" i="22"/>
  <c r="V40" i="22"/>
  <c r="W40" i="22" s="1"/>
  <c r="W64" i="22"/>
  <c r="V51" i="22"/>
  <c r="W51" i="22" s="1"/>
  <c r="T101" i="21"/>
  <c r="X151" i="21"/>
  <c r="Y151" i="21" s="1"/>
  <c r="L94" i="21"/>
  <c r="M94" i="21" s="1"/>
  <c r="W158" i="21"/>
  <c r="Q112" i="21"/>
  <c r="S169" i="21"/>
  <c r="W167" i="21"/>
  <c r="M167" i="21"/>
  <c r="K110" i="21"/>
  <c r="T107" i="21"/>
  <c r="W16" i="33"/>
  <c r="X16" i="33" s="1"/>
  <c r="V138" i="21"/>
  <c r="U174" i="21"/>
  <c r="U81" i="21"/>
  <c r="V81" i="21" s="1"/>
  <c r="U166" i="21"/>
  <c r="V130" i="21"/>
  <c r="U73" i="21"/>
  <c r="P164" i="21"/>
  <c r="N107" i="21"/>
  <c r="Q111" i="21"/>
  <c r="L60" i="21"/>
  <c r="M60" i="21" s="1"/>
  <c r="O52" i="21"/>
  <c r="X16" i="21"/>
  <c r="Y16" i="21" s="1"/>
  <c r="P16" i="21"/>
  <c r="N62" i="21"/>
  <c r="P26" i="21"/>
  <c r="U54" i="22"/>
  <c r="P132" i="21"/>
  <c r="O75" i="21"/>
  <c r="P75" i="21" s="1"/>
  <c r="O168" i="21"/>
  <c r="W81" i="21"/>
  <c r="U59" i="21"/>
  <c r="V59" i="21" s="1"/>
  <c r="V23" i="21"/>
  <c r="U58" i="21"/>
  <c r="V58" i="21" s="1"/>
  <c r="V22" i="21"/>
  <c r="L54" i="21"/>
  <c r="U173" i="21"/>
  <c r="V173" i="21" s="1"/>
  <c r="U80" i="21"/>
  <c r="V80" i="21" s="1"/>
  <c r="U172" i="21"/>
  <c r="U79" i="21"/>
  <c r="V79" i="21" s="1"/>
  <c r="U52" i="21"/>
  <c r="V52" i="21" s="1"/>
  <c r="V150" i="21"/>
  <c r="U93" i="21"/>
  <c r="V93" i="21" s="1"/>
  <c r="O171" i="21"/>
  <c r="O78" i="21"/>
  <c r="P135" i="21"/>
  <c r="O174" i="21"/>
  <c r="O81" i="21"/>
  <c r="P81" i="21" s="1"/>
  <c r="O165" i="21"/>
  <c r="O72" i="21"/>
  <c r="P72" i="21" s="1"/>
  <c r="O95" i="21"/>
  <c r="P95" i="21" s="1"/>
  <c r="P152" i="21"/>
  <c r="V45" i="22"/>
  <c r="W45" i="22" s="1"/>
  <c r="Y26" i="22"/>
  <c r="Z26" i="22" s="1"/>
  <c r="S96" i="21"/>
  <c r="R93" i="21"/>
  <c r="S93" i="21" s="1"/>
  <c r="M147" i="21"/>
  <c r="Q117" i="21"/>
  <c r="X135" i="21"/>
  <c r="Y135" i="21" s="1"/>
  <c r="W95" i="21"/>
  <c r="M95" i="21"/>
  <c r="N112" i="21"/>
  <c r="O59" i="21"/>
  <c r="P59" i="21" s="1"/>
  <c r="U55" i="21"/>
  <c r="V55" i="21" s="1"/>
  <c r="V19" i="21"/>
  <c r="Q37" i="22"/>
  <c r="Y20" i="22"/>
  <c r="W97" i="21"/>
  <c r="R55" i="21"/>
  <c r="R112" i="21" s="1"/>
  <c r="V16" i="21"/>
  <c r="W172" i="21"/>
  <c r="K115" i="21"/>
  <c r="M130" i="21"/>
  <c r="W89" i="21"/>
  <c r="R60" i="21"/>
  <c r="S60" i="21" s="1"/>
  <c r="P54" i="21"/>
  <c r="W26" i="21"/>
  <c r="L165" i="21"/>
  <c r="P167" i="21"/>
  <c r="N110" i="21"/>
  <c r="X39" i="21"/>
  <c r="Y39" i="21" s="1"/>
  <c r="V54" i="21"/>
  <c r="W52" i="21"/>
  <c r="M52" i="21"/>
  <c r="R78" i="19"/>
  <c r="S78" i="19" s="1"/>
  <c r="S28" i="19"/>
  <c r="R68" i="19"/>
  <c r="S68" i="19" s="1"/>
  <c r="S18" i="19"/>
  <c r="L80" i="21"/>
  <c r="U25" i="19"/>
  <c r="U71" i="19"/>
  <c r="V71" i="19" s="1"/>
  <c r="U64" i="19"/>
  <c r="V64" i="19" s="1"/>
  <c r="U19" i="19"/>
  <c r="N101" i="21"/>
  <c r="W165" i="21"/>
  <c r="R29" i="19"/>
  <c r="X152" i="21"/>
  <c r="Y152" i="21" s="1"/>
  <c r="M43" i="19"/>
  <c r="X43" i="19"/>
  <c r="Y43" i="19" s="1"/>
  <c r="V28" i="19"/>
  <c r="W68" i="19"/>
  <c r="W67" i="19"/>
  <c r="W64" i="19"/>
  <c r="W63" i="19"/>
  <c r="T110" i="21"/>
  <c r="M53" i="19"/>
  <c r="X53" i="19"/>
  <c r="V23" i="19"/>
  <c r="N75" i="19"/>
  <c r="W58" i="21"/>
  <c r="W71" i="19"/>
  <c r="U77" i="19"/>
  <c r="V77" i="19" s="1"/>
  <c r="W65" i="19"/>
  <c r="P46" i="19"/>
  <c r="V18" i="19"/>
  <c r="L68" i="19"/>
  <c r="X18" i="19"/>
  <c r="Y18" i="19" s="1"/>
  <c r="X38" i="19"/>
  <c r="Y38" i="19" s="1"/>
  <c r="L63" i="19"/>
  <c r="X13" i="19"/>
  <c r="Y13" i="19" s="1"/>
  <c r="M13" i="19"/>
  <c r="X24" i="19"/>
  <c r="Y24" i="19" s="1"/>
  <c r="L74" i="19"/>
  <c r="M24" i="19"/>
  <c r="X49" i="19"/>
  <c r="Y49" i="19" s="1"/>
  <c r="M49" i="19"/>
  <c r="T34" i="33"/>
  <c r="T70" i="33"/>
  <c r="O59" i="33"/>
  <c r="N38" i="33"/>
  <c r="O38" i="33" s="1"/>
  <c r="U47" i="33"/>
  <c r="U43" i="33"/>
  <c r="U66" i="33"/>
  <c r="T45" i="33"/>
  <c r="U45" i="33" s="1"/>
  <c r="O56" i="33"/>
  <c r="N35" i="33"/>
  <c r="O35" i="33" s="1"/>
  <c r="O22" i="33"/>
  <c r="U68" i="33"/>
  <c r="U60" i="33"/>
  <c r="V40" i="33"/>
  <c r="V38" i="33"/>
  <c r="O14" i="33"/>
  <c r="U12" i="33"/>
  <c r="S47" i="22"/>
  <c r="T47" i="22" s="1"/>
  <c r="T71" i="22"/>
  <c r="Y63" i="22"/>
  <c r="Z63" i="22" s="1"/>
  <c r="M39" i="22"/>
  <c r="N63" i="22"/>
  <c r="U35" i="33"/>
  <c r="L27" i="33"/>
  <c r="Q70" i="33"/>
  <c r="R55" i="33"/>
  <c r="Q34" i="33"/>
  <c r="R34" i="33" s="1"/>
  <c r="R66" i="33"/>
  <c r="Q45" i="33"/>
  <c r="R45" i="33" s="1"/>
  <c r="Q47" i="33"/>
  <c r="R47" i="33" s="1"/>
  <c r="L61" i="33"/>
  <c r="W61" i="33"/>
  <c r="X61" i="33" s="1"/>
  <c r="K40" i="33"/>
  <c r="L56" i="33"/>
  <c r="W56" i="33"/>
  <c r="X56" i="33" s="1"/>
  <c r="K35" i="33"/>
  <c r="W24" i="33"/>
  <c r="X24" i="33" s="1"/>
  <c r="W67" i="33"/>
  <c r="X67" i="33" s="1"/>
  <c r="K46" i="33"/>
  <c r="W46" i="33" s="1"/>
  <c r="W58" i="33"/>
  <c r="X58" i="33" s="1"/>
  <c r="K37" i="33"/>
  <c r="Y70" i="22"/>
  <c r="Z70" i="22" s="1"/>
  <c r="M46" i="22"/>
  <c r="S38" i="22"/>
  <c r="T38" i="22" s="1"/>
  <c r="X30" i="22"/>
  <c r="O57" i="33"/>
  <c r="N27" i="33"/>
  <c r="O27" i="33" s="1"/>
  <c r="Y68" i="22"/>
  <c r="M44" i="22"/>
  <c r="Q70" i="22"/>
  <c r="X134" i="21"/>
  <c r="Y134" i="21" s="1"/>
  <c r="L77" i="21"/>
  <c r="L170" i="21"/>
  <c r="X19" i="21"/>
  <c r="Y19" i="21" s="1"/>
  <c r="M19" i="21"/>
  <c r="L76" i="21"/>
  <c r="L55" i="21"/>
  <c r="O54" i="22"/>
  <c r="N70" i="22"/>
  <c r="R54" i="22"/>
  <c r="N22" i="22"/>
  <c r="N16" i="22"/>
  <c r="P49" i="22"/>
  <c r="Q49" i="22" s="1"/>
  <c r="P78" i="22"/>
  <c r="Q78" i="22" s="1"/>
  <c r="P36" i="22"/>
  <c r="Q36" i="22" s="1"/>
  <c r="P38" i="22"/>
  <c r="Q38" i="22" s="1"/>
  <c r="Q62" i="22"/>
  <c r="L93" i="21"/>
  <c r="X150" i="21"/>
  <c r="Y150" i="21" s="1"/>
  <c r="R173" i="21"/>
  <c r="R80" i="21"/>
  <c r="S80" i="21" s="1"/>
  <c r="W72" i="22"/>
  <c r="V48" i="22"/>
  <c r="W48" i="22" s="1"/>
  <c r="V78" i="22"/>
  <c r="W60" i="22"/>
  <c r="V36" i="22"/>
  <c r="W36" i="22" s="1"/>
  <c r="V43" i="22"/>
  <c r="W43" i="22" s="1"/>
  <c r="W67" i="22"/>
  <c r="X155" i="21"/>
  <c r="Y155" i="21" s="1"/>
  <c r="L98" i="21"/>
  <c r="K101" i="21"/>
  <c r="M158" i="21"/>
  <c r="W171" i="21"/>
  <c r="K114" i="21"/>
  <c r="M171" i="21"/>
  <c r="T111" i="21"/>
  <c r="V111" i="21" s="1"/>
  <c r="V168" i="21"/>
  <c r="R166" i="21"/>
  <c r="R73" i="21"/>
  <c r="S73" i="21" s="1"/>
  <c r="L164" i="21"/>
  <c r="M164" i="21" s="1"/>
  <c r="L71" i="21"/>
  <c r="L140" i="21"/>
  <c r="M140" i="21" s="1"/>
  <c r="X128" i="21"/>
  <c r="L99" i="21"/>
  <c r="V153" i="21"/>
  <c r="U96" i="21"/>
  <c r="V96" i="21" s="1"/>
  <c r="O166" i="21"/>
  <c r="P166" i="21" s="1"/>
  <c r="O73" i="21"/>
  <c r="P73" i="21" s="1"/>
  <c r="N108" i="21"/>
  <c r="Q62" i="21"/>
  <c r="M23" i="21"/>
  <c r="R56" i="21"/>
  <c r="S56" i="21" s="1"/>
  <c r="W61" i="22"/>
  <c r="N25" i="22"/>
  <c r="S164" i="21"/>
  <c r="Q107" i="21"/>
  <c r="S107" i="21" s="1"/>
  <c r="S92" i="21"/>
  <c r="W50" i="21"/>
  <c r="U57" i="21"/>
  <c r="V57" i="21" s="1"/>
  <c r="S74" i="21"/>
  <c r="P15" i="21"/>
  <c r="U91" i="21"/>
  <c r="V91" i="21" s="1"/>
  <c r="V20" i="21"/>
  <c r="X20" i="21"/>
  <c r="Y20" i="21" s="1"/>
  <c r="U56" i="21"/>
  <c r="U113" i="21" s="1"/>
  <c r="U167" i="21"/>
  <c r="U74" i="21"/>
  <c r="V74" i="21" s="1"/>
  <c r="V154" i="21"/>
  <c r="U97" i="21"/>
  <c r="V97" i="21" s="1"/>
  <c r="O158" i="21"/>
  <c r="P158" i="21" s="1"/>
  <c r="O89" i="21"/>
  <c r="P89" i="21" s="1"/>
  <c r="P22" i="21"/>
  <c r="O58" i="21"/>
  <c r="P58" i="21" s="1"/>
  <c r="X22" i="21"/>
  <c r="Y22" i="21" s="1"/>
  <c r="O169" i="21"/>
  <c r="O76" i="21"/>
  <c r="P76" i="21" s="1"/>
  <c r="P133" i="21"/>
  <c r="P156" i="21"/>
  <c r="O99" i="21"/>
  <c r="P99" i="21" s="1"/>
  <c r="X156" i="21"/>
  <c r="Y156" i="21" s="1"/>
  <c r="W164" i="21"/>
  <c r="K107" i="21"/>
  <c r="S153" i="21"/>
  <c r="Q101" i="21"/>
  <c r="L114" i="21"/>
  <c r="W140" i="21"/>
  <c r="Y128" i="21"/>
  <c r="W75" i="21"/>
  <c r="S50" i="21"/>
  <c r="O44" i="21"/>
  <c r="O57" i="21"/>
  <c r="P21" i="21"/>
  <c r="X21" i="21"/>
  <c r="Y21" i="21" s="1"/>
  <c r="Y18" i="21"/>
  <c r="T116" i="21"/>
  <c r="T113" i="21"/>
  <c r="U164" i="21"/>
  <c r="V164" i="21" s="1"/>
  <c r="W93" i="21"/>
  <c r="Y33" i="21"/>
  <c r="X24" i="21"/>
  <c r="Y24" i="21" s="1"/>
  <c r="V73" i="21"/>
  <c r="K62" i="21"/>
  <c r="T45" i="22"/>
  <c r="W169" i="21"/>
  <c r="K112" i="21"/>
  <c r="Y136" i="21"/>
  <c r="W73" i="21"/>
  <c r="B67" i="21"/>
  <c r="B85" i="21" s="1"/>
  <c r="B103" i="21" s="1"/>
  <c r="B122" i="21"/>
  <c r="B124" i="21" s="1"/>
  <c r="B142" i="21" s="1"/>
  <c r="B160" i="21" s="1"/>
  <c r="O56" i="21"/>
  <c r="P56" i="21" s="1"/>
  <c r="U26" i="21"/>
  <c r="O98" i="21"/>
  <c r="P98" i="21" s="1"/>
  <c r="V155" i="21"/>
  <c r="X133" i="21"/>
  <c r="Y133" i="21" s="1"/>
  <c r="U77" i="21"/>
  <c r="V77" i="21" s="1"/>
  <c r="N116" i="21"/>
  <c r="S47" i="19"/>
  <c r="R50" i="19"/>
  <c r="S50" i="19" s="1"/>
  <c r="R66" i="19"/>
  <c r="S66" i="19" s="1"/>
  <c r="S16" i="19"/>
  <c r="R62" i="19"/>
  <c r="S62" i="19" s="1"/>
  <c r="R19" i="19"/>
  <c r="S12" i="19"/>
  <c r="Y23" i="22"/>
  <c r="Z23" i="22" s="1"/>
  <c r="W71" i="21"/>
  <c r="M91" i="21"/>
  <c r="P24" i="21"/>
  <c r="W29" i="19"/>
  <c r="U92" i="21"/>
  <c r="V92" i="21" s="1"/>
  <c r="P146" i="21"/>
  <c r="Q109" i="21"/>
  <c r="O71" i="21"/>
  <c r="P71" i="21" s="1"/>
  <c r="U51" i="21"/>
  <c r="V51" i="21" s="1"/>
  <c r="W50" i="19"/>
  <c r="N79" i="19"/>
  <c r="R44" i="19"/>
  <c r="S44" i="19" s="1"/>
  <c r="X131" i="21"/>
  <c r="Y131" i="21" s="1"/>
  <c r="V47" i="19"/>
  <c r="M39" i="19"/>
  <c r="X39" i="19"/>
  <c r="Y39" i="19" s="1"/>
  <c r="Q69" i="19"/>
  <c r="Q31" i="19"/>
  <c r="S53" i="19"/>
  <c r="W73" i="19"/>
  <c r="W72" i="19"/>
  <c r="O68" i="19"/>
  <c r="P68" i="19" s="1"/>
  <c r="P18" i="19"/>
  <c r="W19" i="19"/>
  <c r="O77" i="19"/>
  <c r="P77" i="19" s="1"/>
  <c r="O29" i="19"/>
  <c r="O54" i="19"/>
  <c r="P54" i="19" s="1"/>
  <c r="Q56" i="19"/>
  <c r="W62" i="19"/>
  <c r="L25" i="19"/>
  <c r="M25" i="19" s="1"/>
  <c r="X21" i="19"/>
  <c r="L71" i="19"/>
  <c r="X42" i="19"/>
  <c r="Y42" i="19" s="1"/>
  <c r="L44" i="19"/>
  <c r="M44" i="19" s="1"/>
  <c r="X37" i="19"/>
  <c r="X15" i="19"/>
  <c r="Y15" i="19" s="1"/>
  <c r="L65" i="19"/>
  <c r="M15" i="19"/>
  <c r="L77" i="19"/>
  <c r="L29" i="19"/>
  <c r="M29" i="19" s="1"/>
  <c r="X27" i="19"/>
  <c r="Y27" i="19" s="1"/>
  <c r="M27" i="19"/>
  <c r="N40" i="33"/>
  <c r="O40" i="33" s="1"/>
  <c r="X14" i="33"/>
  <c r="O63" i="33"/>
  <c r="N42" i="33"/>
  <c r="O42" i="33" s="1"/>
  <c r="U57" i="33"/>
  <c r="T36" i="33"/>
  <c r="U36" i="33" s="1"/>
  <c r="V46" i="33"/>
  <c r="V42" i="33"/>
  <c r="O60" i="33"/>
  <c r="N39" i="33"/>
  <c r="O39" i="33" s="1"/>
  <c r="U55" i="33"/>
  <c r="U24" i="33"/>
  <c r="U59" i="33"/>
  <c r="V47" i="33"/>
  <c r="U39" i="33"/>
  <c r="Y69" i="22"/>
  <c r="Z69" i="22" s="1"/>
  <c r="M45" i="22"/>
  <c r="N69" i="22"/>
  <c r="S37" i="22"/>
  <c r="T37" i="22" s="1"/>
  <c r="T61" i="22"/>
  <c r="Y24" i="22"/>
  <c r="Z24" i="22" s="1"/>
  <c r="N24" i="22"/>
  <c r="Y18" i="22"/>
  <c r="Z18" i="22" s="1"/>
  <c r="N18" i="22"/>
  <c r="R61" i="33"/>
  <c r="P49" i="33"/>
  <c r="V44" i="33"/>
  <c r="W20" i="33"/>
  <c r="X20" i="33" s="1"/>
  <c r="U38" i="33"/>
  <c r="V37" i="33"/>
  <c r="L37" i="33"/>
  <c r="U34" i="33"/>
  <c r="R59" i="33"/>
  <c r="Q38" i="33"/>
  <c r="R38" i="33" s="1"/>
  <c r="Q35" i="33"/>
  <c r="R35" i="33" s="1"/>
  <c r="L18" i="33"/>
  <c r="W18" i="33"/>
  <c r="X18" i="33" s="1"/>
  <c r="L65" i="33"/>
  <c r="W65" i="33"/>
  <c r="X65" i="33" s="1"/>
  <c r="K44" i="33"/>
  <c r="L60" i="33"/>
  <c r="W60" i="33"/>
  <c r="X60" i="33" s="1"/>
  <c r="K39" i="33"/>
  <c r="W55" i="33"/>
  <c r="K34" i="33"/>
  <c r="K70" i="33"/>
  <c r="W15" i="33"/>
  <c r="X15" i="33" s="1"/>
  <c r="W62" i="33"/>
  <c r="X62" i="33" s="1"/>
  <c r="K41" i="33"/>
  <c r="L41" i="33" s="1"/>
  <c r="M51" i="22"/>
  <c r="Y75" i="22"/>
  <c r="Z75" i="22" s="1"/>
  <c r="Y67" i="22"/>
  <c r="Z67" i="22" s="1"/>
  <c r="M43" i="22"/>
  <c r="N43" i="22" s="1"/>
  <c r="X78" i="22"/>
  <c r="Z60" i="22"/>
  <c r="O62" i="33"/>
  <c r="Y71" i="22"/>
  <c r="Z71" i="22" s="1"/>
  <c r="M47" i="22"/>
  <c r="O34" i="33"/>
  <c r="Y74" i="22"/>
  <c r="Z74" i="22" s="1"/>
  <c r="X44" i="22"/>
  <c r="X48" i="22"/>
  <c r="R94" i="21"/>
  <c r="S94" i="21" s="1"/>
  <c r="S151" i="21"/>
  <c r="R172" i="21"/>
  <c r="R79" i="21"/>
  <c r="S79" i="21" s="1"/>
  <c r="S136" i="21"/>
  <c r="V75" i="21"/>
  <c r="X38" i="21"/>
  <c r="Y38" i="21" s="1"/>
  <c r="M38" i="21"/>
  <c r="X32" i="21"/>
  <c r="L44" i="21"/>
  <c r="S17" i="21"/>
  <c r="R53" i="21"/>
  <c r="S53" i="21" s="1"/>
  <c r="T74" i="22"/>
  <c r="T69" i="22"/>
  <c r="N64" i="22"/>
  <c r="Q48" i="22"/>
  <c r="Q76" i="22"/>
  <c r="P52" i="22"/>
  <c r="Q52" i="22" s="1"/>
  <c r="P39" i="22"/>
  <c r="Q39" i="22" s="1"/>
  <c r="P41" i="22"/>
  <c r="Q65" i="22"/>
  <c r="Y65" i="22"/>
  <c r="Z65" i="22" s="1"/>
  <c r="L97" i="21"/>
  <c r="X154" i="21"/>
  <c r="Y154" i="21" s="1"/>
  <c r="Q60" i="22"/>
  <c r="V46" i="22"/>
  <c r="W46" i="22" s="1"/>
  <c r="W70" i="22"/>
  <c r="Y72" i="22"/>
  <c r="Z72" i="22" s="1"/>
  <c r="R174" i="21"/>
  <c r="R81" i="21"/>
  <c r="S81" i="21" s="1"/>
  <c r="R170" i="21"/>
  <c r="R77" i="21"/>
  <c r="S77" i="21" s="1"/>
  <c r="L168" i="21"/>
  <c r="L75" i="21"/>
  <c r="M75" i="21" s="1"/>
  <c r="X132" i="21"/>
  <c r="Y132" i="21" s="1"/>
  <c r="M132" i="21"/>
  <c r="N109" i="21"/>
  <c r="X37" i="21"/>
  <c r="Y37" i="21" s="1"/>
  <c r="X47" i="22"/>
  <c r="Y14" i="22"/>
  <c r="Z14" i="22" s="1"/>
  <c r="S152" i="21"/>
  <c r="P147" i="21"/>
  <c r="O90" i="21"/>
  <c r="P90" i="21" s="1"/>
  <c r="Y137" i="21"/>
  <c r="R167" i="21"/>
  <c r="T114" i="21"/>
  <c r="L26" i="21"/>
  <c r="R54" i="21"/>
  <c r="S54" i="21" s="1"/>
  <c r="T62" i="22"/>
  <c r="Y61" i="22"/>
  <c r="Z61" i="22" s="1"/>
  <c r="R158" i="21"/>
  <c r="P151" i="21"/>
  <c r="O94" i="21"/>
  <c r="P94" i="21" s="1"/>
  <c r="S149" i="21"/>
  <c r="L169" i="21"/>
  <c r="M169" i="21" s="1"/>
  <c r="S128" i="21"/>
  <c r="M80" i="21"/>
  <c r="W80" i="21"/>
  <c r="L56" i="21"/>
  <c r="R26" i="21"/>
  <c r="U165" i="21"/>
  <c r="U72" i="21"/>
  <c r="V72" i="21" s="1"/>
  <c r="V129" i="21"/>
  <c r="U95" i="21"/>
  <c r="V95" i="21" s="1"/>
  <c r="U94" i="21"/>
  <c r="V94" i="21" s="1"/>
  <c r="U171" i="21"/>
  <c r="U78" i="21"/>
  <c r="V78" i="21" s="1"/>
  <c r="V135" i="21"/>
  <c r="O96" i="21"/>
  <c r="P96" i="21" s="1"/>
  <c r="O80" i="21"/>
  <c r="P80" i="21" s="1"/>
  <c r="O173" i="21"/>
  <c r="P137" i="21"/>
  <c r="X43" i="22"/>
  <c r="P149" i="21"/>
  <c r="O170" i="21"/>
  <c r="O77" i="21"/>
  <c r="P77" i="21" s="1"/>
  <c r="T176" i="21"/>
  <c r="T83" i="21"/>
  <c r="Q83" i="21"/>
  <c r="Q176" i="21"/>
  <c r="K117" i="21"/>
  <c r="W60" i="21"/>
  <c r="T62" i="21"/>
  <c r="W57" i="21"/>
  <c r="M76" i="21"/>
  <c r="W76" i="21"/>
  <c r="U53" i="21"/>
  <c r="V53" i="21" s="1"/>
  <c r="L50" i="21"/>
  <c r="M50" i="21" s="1"/>
  <c r="Y62" i="22"/>
  <c r="Z62" i="22" s="1"/>
  <c r="V137" i="21"/>
  <c r="W54" i="21"/>
  <c r="X17" i="21"/>
  <c r="W72" i="21"/>
  <c r="W94" i="21"/>
  <c r="W79" i="21"/>
  <c r="W166" i="21"/>
  <c r="K109" i="21"/>
  <c r="P18" i="21"/>
  <c r="U50" i="21"/>
  <c r="V50" i="21" s="1"/>
  <c r="P153" i="21"/>
  <c r="L72" i="21"/>
  <c r="M72" i="21" s="1"/>
  <c r="O55" i="21"/>
  <c r="P55" i="21" s="1"/>
  <c r="V17" i="21"/>
  <c r="W44" i="21"/>
  <c r="P23" i="21"/>
  <c r="U44" i="19"/>
  <c r="V37" i="19"/>
  <c r="R73" i="19"/>
  <c r="S73" i="19" s="1"/>
  <c r="S23" i="19"/>
  <c r="L173" i="21"/>
  <c r="M173" i="21" s="1"/>
  <c r="W91" i="21"/>
  <c r="P60" i="21"/>
  <c r="X153" i="21"/>
  <c r="Y153" i="21" s="1"/>
  <c r="K56" i="19"/>
  <c r="R165" i="21"/>
  <c r="R108" i="21" s="1"/>
  <c r="X35" i="21"/>
  <c r="Y35" i="21" s="1"/>
  <c r="Y17" i="21"/>
  <c r="N69" i="19"/>
  <c r="N31" i="19"/>
  <c r="R97" i="21"/>
  <c r="S97" i="21" s="1"/>
  <c r="V54" i="19"/>
  <c r="T31" i="19"/>
  <c r="U50" i="19"/>
  <c r="V50" i="19" s="1"/>
  <c r="V131" i="21"/>
  <c r="V21" i="19"/>
  <c r="Y53" i="19"/>
  <c r="K75" i="19"/>
  <c r="O67" i="19"/>
  <c r="P67" i="19" s="1"/>
  <c r="V42" i="19"/>
  <c r="O78" i="19"/>
  <c r="P78" i="19" s="1"/>
  <c r="V16" i="19"/>
  <c r="M12" i="19"/>
  <c r="L64" i="19"/>
  <c r="X14" i="19"/>
  <c r="Y14" i="19" s="1"/>
  <c r="L73" i="19"/>
  <c r="M73" i="19" s="1"/>
  <c r="X23" i="19"/>
  <c r="Y23" i="19" s="1"/>
  <c r="X47" i="19"/>
  <c r="Y47" i="19" s="1"/>
  <c r="X41" i="19"/>
  <c r="Y41" i="19" s="1"/>
  <c r="L67" i="19"/>
  <c r="X17" i="19"/>
  <c r="Y17" i="19" s="1"/>
  <c r="M17" i="19"/>
  <c r="X40" i="19"/>
  <c r="Y40" i="19" s="1"/>
  <c r="M40" i="19"/>
  <c r="R62" i="21" l="1"/>
  <c r="O69" i="19"/>
  <c r="X71" i="19"/>
  <c r="U176" i="21"/>
  <c r="V176" i="21" s="1"/>
  <c r="L46" i="33"/>
  <c r="Y44" i="22"/>
  <c r="Z44" i="22" s="1"/>
  <c r="U79" i="19"/>
  <c r="T81" i="19"/>
  <c r="V56" i="21"/>
  <c r="X64" i="19"/>
  <c r="Y64" i="19" s="1"/>
  <c r="O109" i="21"/>
  <c r="P109" i="21" s="1"/>
  <c r="X56" i="21"/>
  <c r="Y56" i="21" s="1"/>
  <c r="Y51" i="22"/>
  <c r="Z51" i="22" s="1"/>
  <c r="U62" i="21"/>
  <c r="V62" i="21" s="1"/>
  <c r="R114" i="21"/>
  <c r="S114" i="21" s="1"/>
  <c r="W111" i="21"/>
  <c r="X171" i="21"/>
  <c r="Y171" i="21" s="1"/>
  <c r="X46" i="33"/>
  <c r="S55" i="21"/>
  <c r="P50" i="21"/>
  <c r="X98" i="21"/>
  <c r="Y98" i="21" s="1"/>
  <c r="W70" i="33"/>
  <c r="U75" i="19"/>
  <c r="V75" i="19" s="1"/>
  <c r="W108" i="21"/>
  <c r="X55" i="21"/>
  <c r="Y55" i="21" s="1"/>
  <c r="V29" i="19"/>
  <c r="X60" i="21"/>
  <c r="Y60" i="21" s="1"/>
  <c r="R109" i="21"/>
  <c r="S109" i="21" s="1"/>
  <c r="V54" i="22"/>
  <c r="W54" i="22" s="1"/>
  <c r="T30" i="22"/>
  <c r="Y47" i="22"/>
  <c r="Z47" i="22" s="1"/>
  <c r="Y34" i="21"/>
  <c r="V26" i="21"/>
  <c r="X44" i="19"/>
  <c r="Y44" i="19" s="1"/>
  <c r="O79" i="19"/>
  <c r="P79" i="19" s="1"/>
  <c r="S166" i="21"/>
  <c r="U108" i="21"/>
  <c r="V108" i="21" s="1"/>
  <c r="R117" i="21"/>
  <c r="S117" i="21" s="1"/>
  <c r="X73" i="19"/>
  <c r="Y73" i="19" s="1"/>
  <c r="X50" i="21"/>
  <c r="Y50" i="21" s="1"/>
  <c r="N44" i="22"/>
  <c r="Y43" i="22"/>
  <c r="Z43" i="22" s="1"/>
  <c r="P54" i="22"/>
  <c r="Q54" i="22" s="1"/>
  <c r="W37" i="33"/>
  <c r="X37" i="33" s="1"/>
  <c r="X97" i="21"/>
  <c r="Y97" i="21" s="1"/>
  <c r="M97" i="21"/>
  <c r="W69" i="19"/>
  <c r="Q81" i="19"/>
  <c r="R69" i="19"/>
  <c r="S69" i="19" s="1"/>
  <c r="R31" i="19"/>
  <c r="X71" i="21"/>
  <c r="Y71" i="21" s="1"/>
  <c r="M71" i="21"/>
  <c r="R79" i="19"/>
  <c r="S79" i="19" s="1"/>
  <c r="S29" i="19"/>
  <c r="U117" i="21"/>
  <c r="V117" i="21" s="1"/>
  <c r="V174" i="21"/>
  <c r="X158" i="21"/>
  <c r="N51" i="22"/>
  <c r="Y49" i="22"/>
  <c r="Z49" i="22" s="1"/>
  <c r="W36" i="33"/>
  <c r="X36" i="33" s="1"/>
  <c r="L36" i="33"/>
  <c r="Y42" i="22"/>
  <c r="Z42" i="22" s="1"/>
  <c r="N42" i="22"/>
  <c r="O75" i="19"/>
  <c r="P75" i="19" s="1"/>
  <c r="P25" i="19"/>
  <c r="U56" i="19"/>
  <c r="V56" i="19" s="1"/>
  <c r="V44" i="19"/>
  <c r="W109" i="21"/>
  <c r="W117" i="21"/>
  <c r="O113" i="21"/>
  <c r="P113" i="21" s="1"/>
  <c r="L62" i="21"/>
  <c r="M62" i="21" s="1"/>
  <c r="N47" i="22"/>
  <c r="W39" i="33"/>
  <c r="L39" i="33"/>
  <c r="Y45" i="22"/>
  <c r="Z45" i="22" s="1"/>
  <c r="N45" i="22"/>
  <c r="X29" i="19"/>
  <c r="Y29" i="19" s="1"/>
  <c r="X65" i="19"/>
  <c r="Y65" i="19" s="1"/>
  <c r="M65" i="19"/>
  <c r="L56" i="19"/>
  <c r="M56" i="19" s="1"/>
  <c r="X25" i="19"/>
  <c r="Y25" i="19" s="1"/>
  <c r="Y21" i="19"/>
  <c r="R56" i="19"/>
  <c r="S56" i="19" s="1"/>
  <c r="P29" i="19"/>
  <c r="X57" i="21"/>
  <c r="Y57" i="21" s="1"/>
  <c r="P57" i="21"/>
  <c r="W107" i="21"/>
  <c r="O112" i="21"/>
  <c r="P112" i="21" s="1"/>
  <c r="P169" i="21"/>
  <c r="X74" i="21"/>
  <c r="Y74" i="21" s="1"/>
  <c r="S26" i="21"/>
  <c r="X164" i="21"/>
  <c r="Y164" i="21" s="1"/>
  <c r="L107" i="21"/>
  <c r="R116" i="21"/>
  <c r="S116" i="21" s="1"/>
  <c r="S173" i="21"/>
  <c r="T54" i="22"/>
  <c r="X76" i="21"/>
  <c r="X170" i="21"/>
  <c r="Y170" i="21" s="1"/>
  <c r="L113" i="21"/>
  <c r="M113" i="21" s="1"/>
  <c r="M170" i="21"/>
  <c r="W40" i="33"/>
  <c r="X40" i="33" s="1"/>
  <c r="L40" i="33"/>
  <c r="Q49" i="33"/>
  <c r="R49" i="33" s="1"/>
  <c r="R70" i="33"/>
  <c r="Y39" i="22"/>
  <c r="Z39" i="22" s="1"/>
  <c r="N39" i="22"/>
  <c r="X63" i="19"/>
  <c r="Y63" i="19" s="1"/>
  <c r="M63" i="19"/>
  <c r="X68" i="19"/>
  <c r="Y68" i="19" s="1"/>
  <c r="O56" i="19"/>
  <c r="P56" i="19" s="1"/>
  <c r="M68" i="19"/>
  <c r="U69" i="19"/>
  <c r="U31" i="19"/>
  <c r="V19" i="19"/>
  <c r="Y37" i="22"/>
  <c r="Z37" i="22" s="1"/>
  <c r="O108" i="21"/>
  <c r="P108" i="21" s="1"/>
  <c r="P165" i="21"/>
  <c r="P78" i="21"/>
  <c r="X78" i="21"/>
  <c r="Y78" i="21" s="1"/>
  <c r="U116" i="21"/>
  <c r="V116" i="21" s="1"/>
  <c r="P107" i="21"/>
  <c r="U109" i="21"/>
  <c r="V109" i="21" s="1"/>
  <c r="V166" i="21"/>
  <c r="W101" i="21"/>
  <c r="V158" i="21"/>
  <c r="X89" i="21"/>
  <c r="Y89" i="21" s="1"/>
  <c r="M89" i="21"/>
  <c r="W42" i="33"/>
  <c r="X42" i="33" s="1"/>
  <c r="X78" i="19"/>
  <c r="Y78" i="19" s="1"/>
  <c r="X62" i="19"/>
  <c r="Y37" i="19"/>
  <c r="R75" i="19"/>
  <c r="S75" i="19" s="1"/>
  <c r="S25" i="19"/>
  <c r="X53" i="21"/>
  <c r="Y53" i="21" s="1"/>
  <c r="N119" i="21"/>
  <c r="O110" i="21"/>
  <c r="P110" i="21" s="1"/>
  <c r="X58" i="21"/>
  <c r="M58" i="21"/>
  <c r="X167" i="21"/>
  <c r="Y167" i="21" s="1"/>
  <c r="L110" i="21"/>
  <c r="S165" i="21"/>
  <c r="X172" i="21"/>
  <c r="Y172" i="21" s="1"/>
  <c r="L115" i="21"/>
  <c r="X59" i="21"/>
  <c r="Y59" i="21" s="1"/>
  <c r="W45" i="33"/>
  <c r="X45" i="33" s="1"/>
  <c r="L45" i="33"/>
  <c r="M54" i="22"/>
  <c r="U83" i="21"/>
  <c r="V83" i="21" s="1"/>
  <c r="N81" i="19"/>
  <c r="P69" i="19"/>
  <c r="Y76" i="21"/>
  <c r="R101" i="21"/>
  <c r="S101" i="21" s="1"/>
  <c r="S158" i="21"/>
  <c r="X67" i="19"/>
  <c r="Y67" i="19" s="1"/>
  <c r="M67" i="19"/>
  <c r="X54" i="22"/>
  <c r="K49" i="33"/>
  <c r="L49" i="33" s="1"/>
  <c r="L70" i="33"/>
  <c r="L79" i="19"/>
  <c r="M79" i="19" s="1"/>
  <c r="L75" i="19"/>
  <c r="M75" i="19" s="1"/>
  <c r="S19" i="19"/>
  <c r="W112" i="21"/>
  <c r="U107" i="21"/>
  <c r="V107" i="21" s="1"/>
  <c r="P44" i="21"/>
  <c r="O101" i="21"/>
  <c r="P101" i="21" s="1"/>
  <c r="U110" i="21"/>
  <c r="V110" i="21" s="1"/>
  <c r="M44" i="21"/>
  <c r="S62" i="21"/>
  <c r="X99" i="21"/>
  <c r="Y99" i="21" s="1"/>
  <c r="M99" i="21"/>
  <c r="X140" i="21"/>
  <c r="Y140" i="21" s="1"/>
  <c r="X77" i="21"/>
  <c r="Y77" i="21" s="1"/>
  <c r="M77" i="21"/>
  <c r="W35" i="33"/>
  <c r="X35" i="33" s="1"/>
  <c r="L35" i="33"/>
  <c r="M71" i="19"/>
  <c r="Y58" i="21"/>
  <c r="M64" i="19"/>
  <c r="X80" i="21"/>
  <c r="Y80" i="21" s="1"/>
  <c r="W115" i="21"/>
  <c r="O114" i="21"/>
  <c r="P114" i="21" s="1"/>
  <c r="P171" i="21"/>
  <c r="X54" i="21"/>
  <c r="M54" i="21"/>
  <c r="W78" i="22"/>
  <c r="W110" i="21"/>
  <c r="S112" i="21"/>
  <c r="X94" i="21"/>
  <c r="Y94" i="21" s="1"/>
  <c r="L101" i="21"/>
  <c r="M101" i="21" s="1"/>
  <c r="R111" i="21"/>
  <c r="S111" i="21" s="1"/>
  <c r="S168" i="21"/>
  <c r="Y40" i="22"/>
  <c r="Z40" i="22" s="1"/>
  <c r="N40" i="22"/>
  <c r="N49" i="33"/>
  <c r="O49" i="33" s="1"/>
  <c r="O70" i="33"/>
  <c r="X72" i="19"/>
  <c r="Y72" i="19" s="1"/>
  <c r="M72" i="19"/>
  <c r="X54" i="19"/>
  <c r="Y54" i="19" s="1"/>
  <c r="X66" i="19"/>
  <c r="Y66" i="19" s="1"/>
  <c r="K81" i="19"/>
  <c r="M54" i="19"/>
  <c r="M55" i="21"/>
  <c r="K119" i="21"/>
  <c r="Y50" i="22"/>
  <c r="Z50" i="22" s="1"/>
  <c r="O62" i="21"/>
  <c r="P62" i="21" s="1"/>
  <c r="U112" i="21"/>
  <c r="V112" i="21" s="1"/>
  <c r="V169" i="21"/>
  <c r="M56" i="21"/>
  <c r="S108" i="21"/>
  <c r="P170" i="21"/>
  <c r="X90" i="21"/>
  <c r="Y90" i="21" s="1"/>
  <c r="X73" i="21"/>
  <c r="Y73" i="21" s="1"/>
  <c r="X81" i="21"/>
  <c r="Y81" i="21" s="1"/>
  <c r="X92" i="21"/>
  <c r="Y92" i="21" s="1"/>
  <c r="M92" i="21"/>
  <c r="W43" i="33"/>
  <c r="X43" i="33" s="1"/>
  <c r="L43" i="33"/>
  <c r="Y30" i="22"/>
  <c r="Z30" i="22" s="1"/>
  <c r="Y36" i="22"/>
  <c r="Z36" i="22" s="1"/>
  <c r="N36" i="22"/>
  <c r="X55" i="33"/>
  <c r="O83" i="21"/>
  <c r="P83" i="21" s="1"/>
  <c r="U114" i="21"/>
  <c r="V114" i="21" s="1"/>
  <c r="V171" i="21"/>
  <c r="X168" i="21"/>
  <c r="Y168" i="21" s="1"/>
  <c r="L111" i="21"/>
  <c r="M168" i="21"/>
  <c r="W44" i="33"/>
  <c r="X44" i="33" s="1"/>
  <c r="L44" i="33"/>
  <c r="T49" i="33"/>
  <c r="U49" i="33" s="1"/>
  <c r="U70" i="33"/>
  <c r="X173" i="21"/>
  <c r="Y173" i="21" s="1"/>
  <c r="L116" i="21"/>
  <c r="M116" i="21" s="1"/>
  <c r="Y54" i="21"/>
  <c r="Q119" i="21"/>
  <c r="X169" i="21"/>
  <c r="Y169" i="21" s="1"/>
  <c r="L112" i="21"/>
  <c r="M112" i="21" s="1"/>
  <c r="R110" i="21"/>
  <c r="S110" i="21" s="1"/>
  <c r="S167" i="21"/>
  <c r="R113" i="21"/>
  <c r="S113" i="21" s="1"/>
  <c r="S170" i="21"/>
  <c r="R115" i="21"/>
  <c r="S115" i="21" s="1"/>
  <c r="S172" i="21"/>
  <c r="X72" i="21"/>
  <c r="Y72" i="21" s="1"/>
  <c r="T119" i="21"/>
  <c r="O116" i="21"/>
  <c r="P116" i="21" s="1"/>
  <c r="P173" i="21"/>
  <c r="X75" i="21"/>
  <c r="Y75" i="21" s="1"/>
  <c r="Y41" i="22"/>
  <c r="Z41" i="22" s="1"/>
  <c r="Q41" i="22"/>
  <c r="X44" i="21"/>
  <c r="Y32" i="21"/>
  <c r="W41" i="33"/>
  <c r="X41" i="33" s="1"/>
  <c r="W34" i="33"/>
  <c r="X34" i="33" s="1"/>
  <c r="X77" i="19"/>
  <c r="Y77" i="19" s="1"/>
  <c r="M77" i="19"/>
  <c r="W31" i="19"/>
  <c r="M26" i="21"/>
  <c r="V113" i="21"/>
  <c r="W83" i="21"/>
  <c r="X91" i="21"/>
  <c r="Y91" i="21" s="1"/>
  <c r="W176" i="21"/>
  <c r="W62" i="21"/>
  <c r="L83" i="21"/>
  <c r="M83" i="21" s="1"/>
  <c r="L176" i="21"/>
  <c r="L119" i="21" s="1"/>
  <c r="W114" i="21"/>
  <c r="M114" i="21"/>
  <c r="X93" i="21"/>
  <c r="Y93" i="21" s="1"/>
  <c r="M93" i="21"/>
  <c r="Z68" i="22"/>
  <c r="Y46" i="22"/>
  <c r="Z46" i="22" s="1"/>
  <c r="N46" i="22"/>
  <c r="X74" i="19"/>
  <c r="Y74" i="19" s="1"/>
  <c r="M74" i="19"/>
  <c r="W75" i="19"/>
  <c r="Y71" i="19"/>
  <c r="V167" i="21"/>
  <c r="O31" i="19"/>
  <c r="X96" i="21"/>
  <c r="Y96" i="21" s="1"/>
  <c r="X165" i="21"/>
  <c r="Y165" i="21" s="1"/>
  <c r="L108" i="21"/>
  <c r="M165" i="21"/>
  <c r="Y38" i="22"/>
  <c r="Z38" i="22" s="1"/>
  <c r="S174" i="21"/>
  <c r="P174" i="21"/>
  <c r="O117" i="21"/>
  <c r="P117" i="21" s="1"/>
  <c r="U115" i="21"/>
  <c r="V115" i="21" s="1"/>
  <c r="V172" i="21"/>
  <c r="O111" i="21"/>
  <c r="P111" i="21" s="1"/>
  <c r="P168" i="21"/>
  <c r="P52" i="21"/>
  <c r="X52" i="21"/>
  <c r="Y52" i="21" s="1"/>
  <c r="X39" i="33"/>
  <c r="Y52" i="22"/>
  <c r="Z52" i="22" s="1"/>
  <c r="N52" i="22"/>
  <c r="W47" i="33"/>
  <c r="X47" i="33" s="1"/>
  <c r="L47" i="33"/>
  <c r="X50" i="19"/>
  <c r="X19" i="19"/>
  <c r="M66" i="19"/>
  <c r="V25" i="19"/>
  <c r="V79" i="19"/>
  <c r="M90" i="21"/>
  <c r="X26" i="21"/>
  <c r="Y26" i="21" s="1"/>
  <c r="Y14" i="21"/>
  <c r="V44" i="21"/>
  <c r="O115" i="21"/>
  <c r="P115" i="21" s="1"/>
  <c r="P172" i="21"/>
  <c r="Z20" i="22"/>
  <c r="X51" i="21"/>
  <c r="Y51" i="21" s="1"/>
  <c r="R176" i="21"/>
  <c r="R119" i="21" s="1"/>
  <c r="R83" i="21"/>
  <c r="S83" i="21" s="1"/>
  <c r="X174" i="21"/>
  <c r="Y174" i="21" s="1"/>
  <c r="L117" i="21"/>
  <c r="M117" i="21" s="1"/>
  <c r="M174" i="21"/>
  <c r="N54" i="22"/>
  <c r="L34" i="33"/>
  <c r="Y78" i="22"/>
  <c r="W27" i="33"/>
  <c r="X27" i="33" s="1"/>
  <c r="X12" i="33"/>
  <c r="V49" i="33"/>
  <c r="X70" i="33"/>
  <c r="W79" i="19"/>
  <c r="X95" i="21"/>
  <c r="Y95" i="21" s="1"/>
  <c r="O176" i="21"/>
  <c r="L69" i="19"/>
  <c r="L31" i="19"/>
  <c r="W56" i="19"/>
  <c r="V165" i="21"/>
  <c r="U101" i="21"/>
  <c r="V101" i="21" s="1"/>
  <c r="N49" i="22"/>
  <c r="W113" i="21"/>
  <c r="M98" i="21"/>
  <c r="X79" i="21"/>
  <c r="Y79" i="21" s="1"/>
  <c r="W116" i="21"/>
  <c r="L109" i="21"/>
  <c r="X166" i="21"/>
  <c r="Y166" i="21" s="1"/>
  <c r="W38" i="33"/>
  <c r="X38" i="33" s="1"/>
  <c r="Y48" i="22"/>
  <c r="Z48" i="22" s="1"/>
  <c r="X114" i="21" l="1"/>
  <c r="U119" i="21"/>
  <c r="S31" i="19"/>
  <c r="X56" i="19"/>
  <c r="O119" i="21"/>
  <c r="O81" i="19"/>
  <c r="P81" i="19" s="1"/>
  <c r="Y54" i="22"/>
  <c r="Z54" i="22" s="1"/>
  <c r="L81" i="19"/>
  <c r="M81" i="19" s="1"/>
  <c r="Y114" i="21"/>
  <c r="Y50" i="19"/>
  <c r="Y44" i="21"/>
  <c r="V31" i="19"/>
  <c r="X109" i="21"/>
  <c r="Y109" i="21" s="1"/>
  <c r="X62" i="21"/>
  <c r="Y62" i="21" s="1"/>
  <c r="X31" i="19"/>
  <c r="Y31" i="19" s="1"/>
  <c r="V119" i="21"/>
  <c r="X110" i="21"/>
  <c r="M176" i="21"/>
  <c r="X115" i="21"/>
  <c r="Y115" i="21" s="1"/>
  <c r="U81" i="19"/>
  <c r="V81" i="19" s="1"/>
  <c r="V69" i="19"/>
  <c r="M109" i="21"/>
  <c r="X101" i="21"/>
  <c r="Y101" i="21" s="1"/>
  <c r="P31" i="19"/>
  <c r="S119" i="21"/>
  <c r="M119" i="21"/>
  <c r="M110" i="21"/>
  <c r="X83" i="21"/>
  <c r="Y83" i="21" s="1"/>
  <c r="X79" i="19"/>
  <c r="Y79" i="19" s="1"/>
  <c r="Z78" i="22"/>
  <c r="X69" i="19"/>
  <c r="Y158" i="21"/>
  <c r="X107" i="21"/>
  <c r="Y107" i="21" s="1"/>
  <c r="M107" i="21"/>
  <c r="W81" i="19"/>
  <c r="X117" i="21"/>
  <c r="Y117" i="21" s="1"/>
  <c r="X108" i="21"/>
  <c r="Y108" i="21" s="1"/>
  <c r="M108" i="21"/>
  <c r="W119" i="21"/>
  <c r="S176" i="21"/>
  <c r="X116" i="21"/>
  <c r="Y116" i="21" s="1"/>
  <c r="X111" i="21"/>
  <c r="Y111" i="21" s="1"/>
  <c r="M111" i="21"/>
  <c r="M69" i="19"/>
  <c r="Y110" i="21"/>
  <c r="M115" i="21"/>
  <c r="W49" i="33"/>
  <c r="X49" i="33" s="1"/>
  <c r="P119" i="21"/>
  <c r="X176" i="21"/>
  <c r="R81" i="19"/>
  <c r="S81" i="19" s="1"/>
  <c r="Y62" i="19"/>
  <c r="Y56" i="19"/>
  <c r="M31" i="19"/>
  <c r="Y19" i="19"/>
  <c r="X112" i="21"/>
  <c r="Y112" i="21" s="1"/>
  <c r="X75" i="19"/>
  <c r="Y75" i="19" s="1"/>
  <c r="P176" i="21"/>
  <c r="X113" i="21"/>
  <c r="Y113" i="21" s="1"/>
  <c r="X119" i="21" l="1"/>
  <c r="Y176" i="21"/>
  <c r="X81" i="19"/>
  <c r="Y81" i="19" s="1"/>
  <c r="Y119" i="21"/>
  <c r="Y69" i="19"/>
</calcChain>
</file>

<file path=xl/sharedStrings.xml><?xml version="1.0" encoding="utf-8"?>
<sst xmlns="http://schemas.openxmlformats.org/spreadsheetml/2006/main" count="1857" uniqueCount="181">
  <si>
    <t>Plenty</t>
  </si>
  <si>
    <t>Central</t>
  </si>
  <si>
    <t>Nelson</t>
  </si>
  <si>
    <t>South</t>
  </si>
  <si>
    <t>Total</t>
  </si>
  <si>
    <t>.</t>
  </si>
  <si>
    <t>Number receiving benefits at some point in the quarter</t>
  </si>
  <si>
    <t>Benefit</t>
  </si>
  <si>
    <t>Q1</t>
  </si>
  <si>
    <t>Q2</t>
  </si>
  <si>
    <t>Q3</t>
  </si>
  <si>
    <t>Q4</t>
  </si>
  <si>
    <t>Average across quarters</t>
  </si>
  <si>
    <t>Actual</t>
  </si>
  <si>
    <t>Expected</t>
  </si>
  <si>
    <t>Ratio</t>
  </si>
  <si>
    <t>All clients</t>
  </si>
  <si>
    <t>Average benefits received per client</t>
  </si>
  <si>
    <t>Total payments</t>
  </si>
  <si>
    <t>Actual versus expected payments by benefit type</t>
  </si>
  <si>
    <t/>
  </si>
  <si>
    <t>Age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</si>
  <si>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</si>
  <si>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</si>
  <si>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</si>
  <si>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</si>
  <si>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</si>
  <si>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</si>
  <si>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</si>
  <si>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</si>
  <si>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</si>
  <si>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</si>
  <si>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</si>
  <si>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Results by client starting segment</t>
  </si>
  <si>
    <t>Segment</t>
  </si>
  <si>
    <t>Seg_ID</t>
  </si>
  <si>
    <t>Jobseeker</t>
  </si>
  <si>
    <t>Sole Parent</t>
  </si>
  <si>
    <t>Supp Living</t>
  </si>
  <si>
    <t>Youth</t>
  </si>
  <si>
    <t>Total across quarters</t>
  </si>
  <si>
    <t>Duration</t>
  </si>
  <si>
    <t>1-4</t>
  </si>
  <si>
    <t>5-8</t>
  </si>
  <si>
    <t>9-12</t>
  </si>
  <si>
    <t>13-16</t>
  </si>
  <si>
    <t>17-20</t>
  </si>
  <si>
    <t>21-24</t>
  </si>
  <si>
    <t>25-28</t>
  </si>
  <si>
    <t>29-32</t>
  </si>
  <si>
    <t>33-36</t>
  </si>
  <si>
    <t>37-40</t>
  </si>
  <si>
    <t>41-60</t>
  </si>
  <si>
    <t>61-80</t>
  </si>
  <si>
    <t>81-100</t>
  </si>
  <si>
    <t>100+</t>
  </si>
  <si>
    <t>Results by region</t>
  </si>
  <si>
    <t>Region</t>
  </si>
  <si>
    <t>Auck</t>
  </si>
  <si>
    <t>Cant</t>
  </si>
  <si>
    <t>East</t>
  </si>
  <si>
    <t>Northld</t>
  </si>
  <si>
    <t>Taran</t>
  </si>
  <si>
    <t>Waik</t>
  </si>
  <si>
    <t>Wlgtn</t>
  </si>
  <si>
    <t>Other</t>
  </si>
  <si>
    <t>Results by benefit type and incapacity</t>
  </si>
  <si>
    <t>Incapacity</t>
  </si>
  <si>
    <t>Partner Status</t>
  </si>
  <si>
    <t>EMB</t>
  </si>
  <si>
    <t>Child age</t>
  </si>
  <si>
    <t>0-2</t>
  </si>
  <si>
    <t>3-4</t>
  </si>
  <si>
    <t>5-6</t>
  </si>
  <si>
    <t>7-8</t>
  </si>
  <si>
    <t>9-10</t>
  </si>
  <si>
    <t>11-12</t>
  </si>
  <si>
    <t>13-14</t>
  </si>
  <si>
    <t>Results by ethnicity</t>
  </si>
  <si>
    <t>Ethnicity</t>
  </si>
  <si>
    <t>eth</t>
  </si>
  <si>
    <t>Asian</t>
  </si>
  <si>
    <t>Maori</t>
  </si>
  <si>
    <t>NZEU</t>
  </si>
  <si>
    <t>PIsland</t>
  </si>
  <si>
    <t>CDA</t>
  </si>
  <si>
    <t>CCS</t>
  </si>
  <si>
    <t>SPS</t>
  </si>
  <si>
    <t>SUP</t>
  </si>
  <si>
    <t>SLH</t>
  </si>
  <si>
    <t>JHD</t>
  </si>
  <si>
    <t>JWR</t>
  </si>
  <si>
    <t>SLC</t>
  </si>
  <si>
    <t>ORP</t>
  </si>
  <si>
    <t>Total T1</t>
  </si>
  <si>
    <t>ACC</t>
  </si>
  <si>
    <t>DIS</t>
  </si>
  <si>
    <t>Total T2</t>
  </si>
  <si>
    <t>EMI</t>
  </si>
  <si>
    <t>HSP</t>
  </si>
  <si>
    <t>Total T3</t>
  </si>
  <si>
    <t>Grand total</t>
  </si>
  <si>
    <t>Results by client age at 30 June 2016</t>
  </si>
  <si>
    <t>WR &lt; 1</t>
  </si>
  <si>
    <t>WR &gt; 1</t>
  </si>
  <si>
    <t>SB &lt; 1</t>
  </si>
  <si>
    <t>SB &gt; 1</t>
  </si>
  <si>
    <t>Ch 0-2</t>
  </si>
  <si>
    <t>Ch 3-4</t>
  </si>
  <si>
    <t>Ch 5-13 &lt; 1</t>
  </si>
  <si>
    <t>Ch 5-13 &gt; 1</t>
  </si>
  <si>
    <t>Carer</t>
  </si>
  <si>
    <t>Partner</t>
  </si>
  <si>
    <t>Youth payt</t>
  </si>
  <si>
    <t>Youth parental</t>
  </si>
  <si>
    <t>Sup &lt;1yr</t>
  </si>
  <si>
    <t>Sup &gt;1yr</t>
  </si>
  <si>
    <t>Orp only</t>
  </si>
  <si>
    <t>Recent exits</t>
  </si>
  <si>
    <t>NZ EU</t>
  </si>
  <si>
    <t>P Island</t>
  </si>
  <si>
    <t>Aust</t>
  </si>
  <si>
    <t>Results by child age</t>
  </si>
  <si>
    <t>1-2</t>
  </si>
  <si>
    <t>J</t>
  </si>
  <si>
    <t>SLP-HCD</t>
  </si>
  <si>
    <t>JS-HCD</t>
  </si>
  <si>
    <t>JS-WR</t>
  </si>
  <si>
    <t>SLP-Carer</t>
  </si>
  <si>
    <t>EB</t>
  </si>
  <si>
    <t>OB</t>
  </si>
  <si>
    <t>AS</t>
  </si>
  <si>
    <t>Māori</t>
  </si>
  <si>
    <t>NZ European</t>
  </si>
  <si>
    <t>Pacifiska</t>
  </si>
  <si>
    <t>a</t>
  </si>
  <si>
    <t>Of those in the 2016 current client cohort</t>
  </si>
  <si>
    <t>Of those in the 2016 future client cohort</t>
  </si>
  <si>
    <t>Average benefits throughout this Appendix are the total payments divided by the number of clients on benefit</t>
  </si>
  <si>
    <t>Notes to tables:</t>
  </si>
  <si>
    <t>(a)</t>
  </si>
  <si>
    <t>NOMB</t>
  </si>
  <si>
    <t>HCD</t>
  </si>
  <si>
    <r>
      <t xml:space="preserve">Number receiving benefits at some point in the quarter </t>
    </r>
    <r>
      <rPr>
        <vertAlign val="superscript"/>
        <sz val="8"/>
        <color theme="4"/>
        <rFont val="Calibri"/>
        <family val="2"/>
        <scheme val="minor"/>
      </rPr>
      <t>1</t>
    </r>
  </si>
  <si>
    <r>
      <rPr>
        <vertAlign val="superscript"/>
        <sz val="8"/>
        <color theme="1"/>
        <rFont val="Calibri"/>
        <family val="2"/>
        <scheme val="minor"/>
      </rPr>
      <t xml:space="preserve">1 </t>
    </r>
    <r>
      <rPr>
        <sz val="8"/>
        <color theme="1"/>
        <rFont val="Calibri"/>
        <family val="2"/>
        <scheme val="minor"/>
      </rPr>
      <t>Using Taylor Fry’s ‘benefit state during quarter’ definition. If a client receives a main benefit during the quarter, this will take precedence over OB or supplementary only spells in the allocation</t>
    </r>
  </si>
  <si>
    <r>
      <rPr>
        <vertAlign val="superscript"/>
        <sz val="10.5"/>
        <color theme="1"/>
        <rFont val="Calibri"/>
        <family val="2"/>
        <scheme val="minor"/>
      </rPr>
      <t>2</t>
    </r>
    <r>
      <rPr>
        <sz val="10.5"/>
        <color theme="1"/>
        <rFont val="Calibri"/>
        <family val="2"/>
        <scheme val="minor"/>
      </rPr>
      <t xml:space="preserve"> Here we use MSD’s definition of continuous duration, which resets when a client spends at least 14 days off benefits</t>
    </r>
  </si>
  <si>
    <r>
      <t xml:space="preserve">Results by duration at 30 June 2017 </t>
    </r>
    <r>
      <rPr>
        <vertAlign val="superscript"/>
        <sz val="9"/>
        <color theme="5"/>
        <rFont val="Calibri"/>
        <family val="2"/>
        <scheme val="minor"/>
      </rPr>
      <t>2</t>
    </r>
  </si>
  <si>
    <t>Northland</t>
  </si>
  <si>
    <t>Auckland</t>
  </si>
  <si>
    <t>Waikato</t>
  </si>
  <si>
    <t>East Coast</t>
  </si>
  <si>
    <t>Southern</t>
  </si>
  <si>
    <t>Canterbury</t>
  </si>
  <si>
    <t>Wellington</t>
  </si>
  <si>
    <t>Taranaki</t>
  </si>
  <si>
    <t>Bay of Plenty</t>
  </si>
  <si>
    <t>Results by benefit state</t>
  </si>
  <si>
    <t>Number receiving benefits at end of the quarter</t>
  </si>
  <si>
    <t>Partnered Status</t>
  </si>
  <si>
    <t>Yes</t>
  </si>
  <si>
    <t>No</t>
  </si>
  <si>
    <t>Psych/Intl hndcp</t>
  </si>
  <si>
    <t>Something weird going on with new psych split in AVE, we don’t have a proj on a split basis so not sure why there's two. Have recombined.</t>
  </si>
  <si>
    <t>APPENDIX J     ACTUAL VERSUS EXPECTED COMPARISONS FOR 2016/17</t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</si>
  <si>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Here ‘Yes’ refers both to clients who are main beneficiaries with a registered partner, as well as that partner themselves.</t>
    </r>
  </si>
  <si>
    <r>
      <t xml:space="preserve">Results by benefit and partner status, for benefits that record partner status </t>
    </r>
    <r>
      <rPr>
        <vertAlign val="superscript"/>
        <sz val="8"/>
        <color theme="5"/>
        <rFont val="Calibri"/>
        <family val="2"/>
        <scheme val="minor"/>
      </rPr>
      <t>3</t>
    </r>
  </si>
  <si>
    <t>NOB</t>
  </si>
  <si>
    <t>Accident</t>
  </si>
  <si>
    <t>Cancer</t>
  </si>
  <si>
    <t>Cardio</t>
  </si>
  <si>
    <t>Ill-defined</t>
  </si>
  <si>
    <t>Immune</t>
  </si>
  <si>
    <t>Infectious</t>
  </si>
  <si>
    <t>Musc-skel</t>
  </si>
  <si>
    <t>Nervous Sys</t>
  </si>
  <si>
    <t>Pregnancy</t>
  </si>
  <si>
    <t>Respiratory</t>
  </si>
  <si>
    <t>Sensory</t>
  </si>
  <si>
    <t>Substance</t>
  </si>
  <si>
    <t>Other dis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</si>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</sst>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#,##0_ ;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10.5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color theme="6"/>
      <name val="Calibri"/>
      <family val="2"/>
      <scheme val="minor"/>
    </font>
    <font>
      <sz val="8"/>
      <color theme="4"/>
      <name val="Calibri"/>
      <family val="2"/>
      <scheme val="minor"/>
    </font>
    <font>
      <vertAlign val="superscript"/>
      <sz val="8"/>
      <color theme="4"/>
      <name val="Calibri"/>
      <family val="2"/>
      <scheme val="minor"/>
    </font>
    <font>
      <vertAlign val="superscript"/>
      <sz val="10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0"/>
      <name val="Calibri"/>
      <family val="2"/>
    </font>
    <font>
      <b/>
      <sz val="8"/>
      <color theme="1"/>
      <name val="Calibri"/>
      <family val="2"/>
      <scheme val="minor"/>
    </font>
    <font>
      <sz val="8"/>
      <color theme="8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8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color theme="5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rgb="FFFFFFFF"/>
      <name val="Calibri"/>
      <family val="2"/>
    </font>
    <font>
      <sz val="9"/>
      <color theme="1"/>
      <name val="Calibri"/>
      <family val="2"/>
    </font>
    <font>
      <sz val="18"/>
      <color theme="6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293377"/>
      <name val="Calibri Light"/>
      <family val="2"/>
    </font>
    <font>
      <vertAlign val="superscript"/>
      <sz val="9"/>
      <color theme="5"/>
      <name val="Calibri"/>
      <family val="2"/>
      <scheme val="minor"/>
    </font>
    <font>
      <sz val="8"/>
      <color theme="2"/>
      <name val="Calibri"/>
      <family val="2"/>
      <scheme val="minor"/>
    </font>
    <font>
      <vertAlign val="superscript"/>
      <sz val="8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/>
      <right style="medium">
        <color theme="5"/>
      </right>
      <top/>
      <bottom/>
      <diagonal/>
    </border>
    <border>
      <left style="medium">
        <color theme="5"/>
      </left>
      <right style="thick">
        <color rgb="FFFFFFFF"/>
      </right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 style="medium">
        <color theme="5"/>
      </right>
      <top style="medium">
        <color theme="5"/>
      </top>
      <bottom style="medium">
        <color theme="5"/>
      </bottom>
      <diagonal/>
    </border>
    <border>
      <left style="medium">
        <color theme="5"/>
      </left>
      <right style="medium">
        <color theme="5"/>
      </right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/>
      <right/>
      <top/>
      <bottom style="thin">
        <color theme="1" tint="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4" fillId="3" borderId="5" xfId="2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center" vertical="center" wrapText="1"/>
    </xf>
    <xf numFmtId="9" fontId="4" fillId="3" borderId="6" xfId="2" applyNumberFormat="1" applyFont="1" applyFill="1" applyBorder="1" applyAlignment="1">
      <alignment horizontal="center" vertical="center" wrapText="1"/>
    </xf>
    <xf numFmtId="9" fontId="4" fillId="3" borderId="0" xfId="2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9" xfId="1" applyNumberFormat="1" applyFont="1" applyFill="1" applyBorder="1" applyAlignment="1">
      <alignment horizontal="center" vertical="center" wrapText="1"/>
    </xf>
    <xf numFmtId="9" fontId="3" fillId="2" borderId="9" xfId="2" applyFont="1" applyFill="1" applyBorder="1" applyAlignment="1">
      <alignment horizontal="center" vertical="center" wrapText="1"/>
    </xf>
    <xf numFmtId="9" fontId="3" fillId="2" borderId="10" xfId="2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164" fontId="4" fillId="3" borderId="5" xfId="2" applyNumberFormat="1" applyFont="1" applyFill="1" applyBorder="1" applyAlignment="1">
      <alignment horizontal="center" wrapText="1"/>
    </xf>
    <xf numFmtId="9" fontId="4" fillId="3" borderId="6" xfId="2" applyNumberFormat="1" applyFont="1" applyFill="1" applyBorder="1" applyAlignment="1">
      <alignment horizontal="center" wrapText="1"/>
    </xf>
    <xf numFmtId="9" fontId="4" fillId="3" borderId="0" xfId="2" applyNumberFormat="1" applyFont="1" applyFill="1" applyBorder="1" applyAlignment="1">
      <alignment horizontal="center" wrapText="1"/>
    </xf>
    <xf numFmtId="165" fontId="4" fillId="3" borderId="5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 applyAlignment="1">
      <alignment horizontal="center" wrapText="1"/>
    </xf>
    <xf numFmtId="164" fontId="6" fillId="3" borderId="5" xfId="2" applyNumberFormat="1" applyFont="1" applyFill="1" applyBorder="1" applyAlignment="1">
      <alignment horizontal="center" wrapText="1"/>
    </xf>
    <xf numFmtId="165" fontId="6" fillId="3" borderId="5" xfId="1" applyNumberFormat="1" applyFont="1" applyFill="1" applyBorder="1" applyAlignment="1">
      <alignment horizontal="center" wrapText="1"/>
    </xf>
    <xf numFmtId="165" fontId="6" fillId="3" borderId="0" xfId="1" applyNumberFormat="1" applyFont="1" applyFill="1" applyBorder="1" applyAlignment="1">
      <alignment horizontal="center" wrapText="1"/>
    </xf>
    <xf numFmtId="9" fontId="6" fillId="3" borderId="6" xfId="2" applyNumberFormat="1" applyFont="1" applyFill="1" applyBorder="1" applyAlignment="1">
      <alignment horizontal="center" wrapText="1"/>
    </xf>
    <xf numFmtId="9" fontId="6" fillId="3" borderId="0" xfId="2" applyNumberFormat="1" applyFont="1" applyFill="1" applyBorder="1" applyAlignment="1">
      <alignment horizontal="center" wrapText="1"/>
    </xf>
    <xf numFmtId="164" fontId="6" fillId="3" borderId="8" xfId="2" applyNumberFormat="1" applyFont="1" applyFill="1" applyBorder="1" applyAlignment="1">
      <alignment horizontal="center" wrapText="1"/>
    </xf>
    <xf numFmtId="165" fontId="6" fillId="3" borderId="8" xfId="1" applyNumberFormat="1" applyFont="1" applyFill="1" applyBorder="1" applyAlignment="1">
      <alignment horizontal="center" wrapText="1"/>
    </xf>
    <xf numFmtId="165" fontId="6" fillId="3" borderId="9" xfId="1" applyNumberFormat="1" applyFont="1" applyFill="1" applyBorder="1" applyAlignment="1">
      <alignment horizontal="center" wrapText="1"/>
    </xf>
    <xf numFmtId="9" fontId="6" fillId="3" borderId="10" xfId="2" applyNumberFormat="1" applyFont="1" applyFill="1" applyBorder="1" applyAlignment="1">
      <alignment horizontal="center" wrapText="1"/>
    </xf>
    <xf numFmtId="9" fontId="6" fillId="3" borderId="9" xfId="2" applyNumberFormat="1" applyFont="1" applyFill="1" applyBorder="1" applyAlignment="1">
      <alignment horizont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165" fontId="4" fillId="3" borderId="0" xfId="1" applyNumberFormat="1" applyFont="1" applyFill="1" applyBorder="1" applyAlignment="1">
      <alignment horizontal="center" vertical="center" wrapText="1"/>
    </xf>
    <xf numFmtId="164" fontId="4" fillId="3" borderId="14" xfId="2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/>
    <xf numFmtId="1" fontId="4" fillId="3" borderId="5" xfId="2" applyNumberFormat="1" applyFont="1" applyFill="1" applyBorder="1" applyAlignment="1">
      <alignment horizontal="center" vertical="center" wrapText="1"/>
    </xf>
    <xf numFmtId="164" fontId="15" fillId="3" borderId="5" xfId="2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164" fontId="4" fillId="3" borderId="2" xfId="2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9" fontId="4" fillId="3" borderId="4" xfId="2" applyNumberFormat="1" applyFont="1" applyFill="1" applyBorder="1" applyAlignment="1">
      <alignment horizontal="center" vertical="center" wrapText="1"/>
    </xf>
    <xf numFmtId="9" fontId="4" fillId="3" borderId="3" xfId="2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18" fillId="0" borderId="0" xfId="0" applyFont="1" applyAlignment="1">
      <alignment horizontal="center"/>
    </xf>
    <xf numFmtId="0" fontId="10" fillId="0" borderId="0" xfId="0" applyFont="1" applyBorder="1"/>
    <xf numFmtId="0" fontId="19" fillId="0" borderId="0" xfId="0" applyFont="1" applyAlignment="1">
      <alignment horizontal="center"/>
    </xf>
    <xf numFmtId="0" fontId="13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164" fontId="24" fillId="3" borderId="5" xfId="2" applyNumberFormat="1" applyFont="1" applyFill="1" applyBorder="1" applyAlignment="1">
      <alignment horizontal="center" vertical="center" wrapText="1"/>
    </xf>
    <xf numFmtId="165" fontId="24" fillId="3" borderId="5" xfId="1" applyNumberFormat="1" applyFont="1" applyFill="1" applyBorder="1" applyAlignment="1">
      <alignment horizontal="center" vertical="center" wrapText="1"/>
    </xf>
    <xf numFmtId="165" fontId="24" fillId="3" borderId="0" xfId="1" applyNumberFormat="1" applyFont="1" applyFill="1" applyBorder="1" applyAlignment="1">
      <alignment horizontal="center" vertical="center" wrapText="1"/>
    </xf>
    <xf numFmtId="9" fontId="24" fillId="3" borderId="6" xfId="2" applyNumberFormat="1" applyFont="1" applyFill="1" applyBorder="1" applyAlignment="1">
      <alignment horizontal="center" vertical="center" wrapText="1"/>
    </xf>
    <xf numFmtId="9" fontId="24" fillId="3" borderId="0" xfId="2" applyNumberFormat="1" applyFont="1" applyFill="1" applyBorder="1" applyAlignment="1">
      <alignment horizontal="center" vertical="center" wrapText="1"/>
    </xf>
    <xf numFmtId="164" fontId="24" fillId="3" borderId="14" xfId="2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3" fontId="23" fillId="2" borderId="9" xfId="1" applyNumberFormat="1" applyFont="1" applyFill="1" applyBorder="1" applyAlignment="1">
      <alignment horizontal="center" vertical="center" wrapText="1"/>
    </xf>
    <xf numFmtId="9" fontId="23" fillId="2" borderId="9" xfId="2" applyFont="1" applyFill="1" applyBorder="1" applyAlignment="1">
      <alignment horizontal="center" vertical="center" wrapText="1"/>
    </xf>
    <xf numFmtId="9" fontId="23" fillId="2" borderId="10" xfId="2" applyFont="1" applyFill="1" applyBorder="1" applyAlignment="1">
      <alignment horizontal="center" vertical="center" wrapText="1"/>
    </xf>
    <xf numFmtId="1" fontId="4" fillId="3" borderId="7" xfId="2" applyNumberFormat="1" applyFont="1" applyFill="1" applyBorder="1" applyAlignment="1">
      <alignment horizontal="center" vertical="center" wrapText="1"/>
    </xf>
    <xf numFmtId="1" fontId="4" fillId="3" borderId="6" xfId="2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5" xfId="0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0" fontId="29" fillId="0" borderId="0" xfId="0" applyFont="1"/>
    <xf numFmtId="9" fontId="3" fillId="2" borderId="10" xfId="2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25" fillId="3" borderId="0" xfId="0" applyFont="1" applyFill="1"/>
    <xf numFmtId="0" fontId="26" fillId="3" borderId="16" xfId="0" applyFont="1" applyFill="1" applyBorder="1"/>
    <xf numFmtId="0" fontId="0" fillId="3" borderId="16" xfId="0" applyFill="1" applyBorder="1"/>
    <xf numFmtId="0" fontId="27" fillId="3" borderId="0" xfId="0" applyFont="1" applyFill="1" applyAlignment="1">
      <alignment horizontal="left" vertical="center" indent="15"/>
    </xf>
    <xf numFmtId="0" fontId="2" fillId="3" borderId="0" xfId="0" applyFont="1" applyFill="1"/>
    <xf numFmtId="0" fontId="7" fillId="3" borderId="0" xfId="0" applyFont="1" applyFill="1" applyAlignment="1">
      <alignment wrapText="1"/>
    </xf>
  </cellXfs>
  <cellStyles count="6">
    <cellStyle name="Comma" xfId="1" builtinId="3"/>
    <cellStyle name="Normal" xfId="0" builtinId="0"/>
    <cellStyle name="Normal 31" xfId="4" xr:uid="{00000000-0005-0000-0000-000002000000}"/>
    <cellStyle name="Normal 32" xfId="5" xr:uid="{00000000-0005-0000-0000-000003000000}"/>
    <cellStyle name="Normal 5" xfId="3" xr:uid="{00000000-0005-0000-0000-000004000000}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104775</xdr:rowOff>
    </xdr:from>
    <xdr:to>
      <xdr:col>2</xdr:col>
      <xdr:colOff>1857375</xdr:colOff>
      <xdr:row>3</xdr:row>
      <xdr:rowOff>140031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2C74F7-4B42-42A2-A68A-F236B83F29C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295275"/>
          <a:ext cx="2400300" cy="416256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cid="http://schemas.microsoft.com/office/word/2016/wordml/cid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arto="http://schemas.microsoft.com/office/word/2006/arto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SD 1">
      <a:dk1>
        <a:srgbClr val="333333"/>
      </a:dk1>
      <a:lt1>
        <a:srgbClr val="FFFFFF"/>
      </a:lt1>
      <a:dk2>
        <a:srgbClr val="34627C"/>
      </a:dk2>
      <a:lt2>
        <a:srgbClr val="E02130"/>
      </a:lt2>
      <a:accent1>
        <a:srgbClr val="46B9B8"/>
      </a:accent1>
      <a:accent2>
        <a:srgbClr val="1C75BC"/>
      </a:accent2>
      <a:accent3>
        <a:srgbClr val="2D3991"/>
      </a:accent3>
      <a:accent4>
        <a:srgbClr val="429867"/>
      </a:accent4>
      <a:accent5>
        <a:srgbClr val="4F274A"/>
      </a:accent5>
      <a:accent6>
        <a:srgbClr val="FAB243"/>
      </a:accent6>
      <a:hlink>
        <a:srgbClr val="0070C0"/>
      </a:hlink>
      <a:folHlink>
        <a:srgbClr val="C7CF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F54D4-F860-46D2-B988-573230F2B8EB}">
  <dimension ref="A1:I28"/>
  <sheetViews>
    <sheetView tabSelected="1" workbookViewId="0"/>
  </sheetViews>
  <sheetFormatPr defaultRowHeight="15" x14ac:dyDescent="0.25"/>
  <cols>
    <col min="3" max="3" width="100.5703125" customWidth="1"/>
  </cols>
  <sheetData>
    <row r="1" spans="1:9" x14ac:dyDescent="0.25">
      <c r="A1" s="99"/>
      <c r="B1" s="99"/>
      <c r="C1" s="99"/>
      <c r="D1" s="99"/>
      <c r="E1" s="99"/>
      <c r="F1" s="99"/>
    </row>
    <row r="2" spans="1:9" s="100" customFormat="1" x14ac:dyDescent="0.25">
      <c r="A2" s="99"/>
      <c r="B2" s="99"/>
      <c r="C2" s="99"/>
      <c r="D2" s="99"/>
      <c r="E2" s="99"/>
      <c r="F2" s="99"/>
    </row>
    <row r="3" spans="1:9" s="100" customFormat="1" x14ac:dyDescent="0.25">
      <c r="A3" s="99"/>
      <c r="B3" s="99"/>
      <c r="C3" s="99"/>
      <c r="D3" s="99"/>
      <c r="E3" s="99"/>
      <c r="F3" s="99"/>
    </row>
    <row r="4" spans="1:9" s="100" customFormat="1" x14ac:dyDescent="0.25">
      <c r="A4" s="99"/>
      <c r="B4" s="99"/>
      <c r="C4" s="99"/>
      <c r="D4" s="99"/>
      <c r="E4" s="99"/>
      <c r="F4" s="99"/>
    </row>
    <row r="5" spans="1:9" s="100" customFormat="1" x14ac:dyDescent="0.25">
      <c r="A5" s="99"/>
      <c r="B5" s="99"/>
      <c r="C5" s="99"/>
      <c r="D5" s="99"/>
      <c r="E5" s="99"/>
      <c r="F5" s="99"/>
    </row>
    <row r="6" spans="1:9" ht="23.25" x14ac:dyDescent="0.35">
      <c r="A6" s="101"/>
      <c r="B6" s="101" t="s">
        <v>163</v>
      </c>
      <c r="C6" s="99"/>
      <c r="D6" s="99"/>
      <c r="E6" s="99"/>
      <c r="F6" s="99"/>
    </row>
    <row r="7" spans="1:9" ht="23.25" x14ac:dyDescent="0.35">
      <c r="A7" s="102"/>
      <c r="B7" s="103"/>
      <c r="C7" s="103"/>
      <c r="D7" s="103"/>
      <c r="E7" s="103"/>
      <c r="F7" s="103"/>
    </row>
    <row r="8" spans="1:9" x14ac:dyDescent="0.25">
      <c r="A8" s="99"/>
      <c r="B8" s="99"/>
      <c r="C8" s="99"/>
      <c r="D8" s="99"/>
      <c r="E8" s="99"/>
      <c r="F8" s="99"/>
    </row>
    <row r="9" spans="1:9" ht="23.25" x14ac:dyDescent="0.25">
      <c r="A9" s="99"/>
      <c r="B9" s="99"/>
      <c r="C9" s="104"/>
      <c r="D9" s="99"/>
      <c r="E9" s="99"/>
      <c r="F9" s="99"/>
    </row>
    <row r="10" spans="1:9" x14ac:dyDescent="0.25">
      <c r="A10" s="99"/>
      <c r="B10" s="99"/>
      <c r="C10" s="99"/>
      <c r="D10" s="99"/>
      <c r="E10" s="99"/>
      <c r="F10" s="99"/>
    </row>
    <row r="11" spans="1:9" x14ac:dyDescent="0.25">
      <c r="A11" s="99"/>
      <c r="B11" s="105" t="s">
        <v>139</v>
      </c>
      <c r="C11" s="99"/>
      <c r="D11" s="99"/>
      <c r="E11" s="99"/>
      <c r="F11" s="99"/>
    </row>
    <row r="12" spans="1:9" x14ac:dyDescent="0.25">
      <c r="A12" s="99"/>
      <c r="B12" s="99"/>
      <c r="C12" s="99"/>
      <c r="D12" s="99"/>
      <c r="E12" s="99"/>
      <c r="F12" s="99"/>
    </row>
    <row r="13" spans="1:9" x14ac:dyDescent="0.25">
      <c r="A13" s="99"/>
      <c r="B13" s="99" t="s">
        <v>140</v>
      </c>
      <c r="C13" s="106" t="s">
        <v>138</v>
      </c>
      <c r="D13" s="99"/>
      <c r="E13" s="105"/>
      <c r="F13" s="105"/>
      <c r="G13" s="77"/>
      <c r="H13" s="77"/>
    </row>
    <row r="14" spans="1:9" x14ac:dyDescent="0.25">
      <c r="A14" s="105"/>
      <c r="B14" s="105"/>
      <c r="C14" s="105"/>
      <c r="D14" s="105"/>
      <c r="E14" s="105"/>
      <c r="F14" s="105"/>
      <c r="G14" s="77"/>
      <c r="H14" s="77"/>
      <c r="I14" s="77"/>
    </row>
    <row r="15" spans="1:9" x14ac:dyDescent="0.25">
      <c r="A15" s="105"/>
      <c r="B15" s="105"/>
      <c r="C15" s="105"/>
      <c r="D15" s="105"/>
      <c r="E15" s="105"/>
      <c r="F15" s="105"/>
      <c r="G15" s="77"/>
      <c r="H15" s="77"/>
      <c r="I15" s="77"/>
    </row>
    <row r="16" spans="1:9" x14ac:dyDescent="0.25">
      <c r="A16" s="105"/>
      <c r="B16" s="105"/>
      <c r="C16" s="105"/>
      <c r="D16" s="105"/>
      <c r="E16" s="105"/>
      <c r="F16" s="105"/>
      <c r="G16" s="77"/>
      <c r="H16" s="77"/>
      <c r="I16" s="77"/>
    </row>
    <row r="17" spans="1:9" x14ac:dyDescent="0.25">
      <c r="A17" s="105"/>
      <c r="B17" s="105"/>
      <c r="C17" s="105"/>
      <c r="D17" s="105"/>
      <c r="E17" s="105"/>
      <c r="F17" s="105"/>
      <c r="G17" s="77"/>
      <c r="H17" s="77"/>
      <c r="I17" s="77"/>
    </row>
    <row r="18" spans="1:9" x14ac:dyDescent="0.25">
      <c r="A18" s="105"/>
      <c r="B18" s="105"/>
      <c r="C18" s="105"/>
      <c r="D18" s="105"/>
      <c r="E18" s="105"/>
      <c r="F18" s="105"/>
      <c r="G18" s="77"/>
      <c r="H18" s="77"/>
      <c r="I18" s="77"/>
    </row>
    <row r="19" spans="1:9" x14ac:dyDescent="0.25">
      <c r="A19" s="105"/>
      <c r="B19" s="105"/>
      <c r="C19" s="105"/>
      <c r="D19" s="105"/>
      <c r="E19" s="105"/>
      <c r="F19" s="105"/>
      <c r="G19" s="77"/>
      <c r="H19" s="77"/>
      <c r="I19" s="77"/>
    </row>
    <row r="20" spans="1:9" x14ac:dyDescent="0.25">
      <c r="A20" s="105"/>
      <c r="B20" s="105"/>
      <c r="C20" s="105"/>
      <c r="D20" s="105"/>
      <c r="E20" s="105"/>
      <c r="F20" s="105"/>
      <c r="G20" s="77"/>
      <c r="H20" s="77"/>
      <c r="I20" s="77"/>
    </row>
    <row r="21" spans="1:9" x14ac:dyDescent="0.25">
      <c r="A21" s="105"/>
      <c r="B21" s="105"/>
      <c r="C21" s="105"/>
      <c r="D21" s="105"/>
      <c r="E21" s="105"/>
      <c r="F21" s="105"/>
      <c r="G21" s="77"/>
      <c r="H21" s="77"/>
      <c r="I21" s="77"/>
    </row>
    <row r="22" spans="1:9" x14ac:dyDescent="0.25">
      <c r="A22" s="105"/>
      <c r="B22" s="105"/>
      <c r="C22" s="105"/>
      <c r="D22" s="105"/>
      <c r="E22" s="105"/>
      <c r="F22" s="105"/>
      <c r="G22" s="77"/>
      <c r="H22" s="77"/>
      <c r="I22" s="77"/>
    </row>
    <row r="23" spans="1:9" x14ac:dyDescent="0.25">
      <c r="A23" s="105"/>
      <c r="B23" s="105"/>
      <c r="C23" s="105"/>
      <c r="D23" s="105"/>
      <c r="E23" s="105"/>
      <c r="F23" s="105"/>
      <c r="G23" s="77"/>
      <c r="H23" s="77"/>
      <c r="I23" s="77"/>
    </row>
    <row r="24" spans="1:9" x14ac:dyDescent="0.25">
      <c r="A24" s="99"/>
      <c r="B24" s="99"/>
      <c r="C24" s="99"/>
      <c r="D24" s="99"/>
      <c r="E24" s="99"/>
      <c r="F24" s="99"/>
      <c r="G24" s="1"/>
    </row>
    <row r="25" spans="1:9" x14ac:dyDescent="0.25">
      <c r="A25" s="99"/>
      <c r="B25" s="99"/>
      <c r="C25" s="99"/>
      <c r="D25" s="99"/>
      <c r="E25" s="99"/>
      <c r="F25" s="99"/>
      <c r="G25" s="1"/>
    </row>
    <row r="26" spans="1:9" x14ac:dyDescent="0.25">
      <c r="A26" s="1"/>
      <c r="B26" s="1"/>
      <c r="C26" s="1"/>
      <c r="D26" s="1"/>
      <c r="E26" s="1"/>
      <c r="F26" s="1"/>
      <c r="G26" s="1"/>
    </row>
    <row r="27" spans="1:9" x14ac:dyDescent="0.25">
      <c r="A27" s="1"/>
      <c r="B27" s="1"/>
      <c r="C27" s="1"/>
      <c r="D27" s="1"/>
      <c r="E27" s="1"/>
      <c r="F27" s="1"/>
    </row>
    <row r="28" spans="1:9" x14ac:dyDescent="0.25">
      <c r="A28" s="1"/>
      <c r="B28" s="1"/>
      <c r="C28" s="1"/>
      <c r="D28" s="1"/>
      <c r="E28" s="1"/>
      <c r="F28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1148-17B8-44DF-B2CE-B60291CC7756}">
  <dimension ref="A4:Y48"/>
  <sheetViews>
    <sheetView topLeftCell="A7" zoomScaleNormal="100" workbookViewId="0">
      <selection activeCell="Q30" sqref="Q30"/>
    </sheetView>
  </sheetViews>
  <sheetFormatPr defaultRowHeight="11.25" x14ac:dyDescent="0.2"/>
  <cols>
    <col min="1" max="1" width="3.42578125" style="16" customWidth="1"/>
    <col min="2" max="2" width="3" style="16" customWidth="1"/>
    <col min="3" max="3" width="1.7109375" style="16" customWidth="1"/>
    <col min="4" max="4" width="3" style="16" customWidth="1"/>
    <col min="5" max="5" width="1.7109375" style="16" customWidth="1"/>
    <col min="6" max="6" width="3" style="16" customWidth="1"/>
    <col min="7" max="7" width="1.7109375" style="16" customWidth="1"/>
    <col min="8" max="8" width="3" style="16" customWidth="1"/>
    <col min="9" max="9" width="3.7109375" style="16" customWidth="1"/>
    <col min="10" max="10" width="18.42578125" style="16" customWidth="1"/>
    <col min="11" max="12" width="11.140625" style="16" bestFit="1" customWidth="1"/>
    <col min="13" max="16384" width="9.140625" style="16"/>
  </cols>
  <sheetData>
    <row r="4" spans="1:25" x14ac:dyDescent="0.2">
      <c r="A4" s="40"/>
      <c r="B4" s="40" t="str">
        <f>letter</f>
        <v>J</v>
      </c>
      <c r="C4" s="40"/>
      <c r="D4" s="40"/>
      <c r="E4" s="40"/>
      <c r="F4" s="40"/>
      <c r="G4" s="40"/>
      <c r="H4" s="40"/>
      <c r="I4" s="40"/>
      <c r="J4" s="40"/>
      <c r="K4" s="40"/>
    </row>
    <row r="6" spans="1:25" x14ac:dyDescent="0.2">
      <c r="A6" s="39"/>
      <c r="B6" s="39" t="str">
        <f>B4</f>
        <v>J</v>
      </c>
      <c r="C6" s="39" t="s">
        <v>5</v>
      </c>
      <c r="D6" s="39">
        <v>10</v>
      </c>
      <c r="E6" s="39"/>
      <c r="F6" s="39"/>
      <c r="G6" s="39"/>
      <c r="H6" s="39"/>
      <c r="I6" s="39"/>
      <c r="J6" s="39" t="s">
        <v>122</v>
      </c>
      <c r="K6" s="39"/>
    </row>
    <row r="8" spans="1:25" x14ac:dyDescent="0.2">
      <c r="A8" s="41"/>
      <c r="B8" s="41" t="str">
        <f>B6</f>
        <v>J</v>
      </c>
      <c r="C8" s="41" t="s">
        <v>5</v>
      </c>
      <c r="D8" s="41">
        <f>D6</f>
        <v>10</v>
      </c>
      <c r="E8" s="41" t="s">
        <v>5</v>
      </c>
      <c r="F8" s="41">
        <v>1</v>
      </c>
      <c r="G8" s="41"/>
      <c r="H8" s="41"/>
      <c r="I8" s="41"/>
      <c r="J8" s="41" t="s">
        <v>157</v>
      </c>
      <c r="K8" s="41"/>
    </row>
    <row r="9" spans="1:25" ht="12" thickBot="1" x14ac:dyDescent="0.25"/>
    <row r="10" spans="1:25" x14ac:dyDescent="0.2">
      <c r="J10" s="82" t="s">
        <v>70</v>
      </c>
      <c r="K10" s="82" t="s">
        <v>8</v>
      </c>
      <c r="L10" s="83" t="str">
        <f>K10</f>
        <v>Q1</v>
      </c>
      <c r="M10" s="84"/>
      <c r="N10" s="82" t="s">
        <v>9</v>
      </c>
      <c r="O10" s="83" t="str">
        <f>N10</f>
        <v>Q2</v>
      </c>
      <c r="P10" s="84"/>
      <c r="Q10" s="83" t="s">
        <v>10</v>
      </c>
      <c r="R10" s="83" t="str">
        <f>Q10</f>
        <v>Q3</v>
      </c>
      <c r="S10" s="83"/>
      <c r="T10" s="82" t="s">
        <v>11</v>
      </c>
      <c r="U10" s="83" t="str">
        <f>T10</f>
        <v>Q4</v>
      </c>
      <c r="V10" s="84"/>
      <c r="W10" s="83" t="s">
        <v>12</v>
      </c>
      <c r="X10" s="83"/>
      <c r="Y10" s="84"/>
    </row>
    <row r="11" spans="1:25" x14ac:dyDescent="0.2">
      <c r="J11" s="93"/>
      <c r="K11" s="3" t="s">
        <v>13</v>
      </c>
      <c r="L11" s="4" t="s">
        <v>14</v>
      </c>
      <c r="M11" s="5" t="s">
        <v>15</v>
      </c>
      <c r="N11" s="3" t="s">
        <v>13</v>
      </c>
      <c r="O11" s="4" t="s">
        <v>14</v>
      </c>
      <c r="P11" s="5" t="s">
        <v>15</v>
      </c>
      <c r="Q11" s="4" t="s">
        <v>13</v>
      </c>
      <c r="R11" s="4" t="s">
        <v>14</v>
      </c>
      <c r="S11" s="4" t="s">
        <v>15</v>
      </c>
      <c r="T11" s="3" t="s">
        <v>13</v>
      </c>
      <c r="U11" s="4" t="s">
        <v>14</v>
      </c>
      <c r="V11" s="5" t="s">
        <v>15</v>
      </c>
      <c r="W11" s="4" t="s">
        <v>13</v>
      </c>
      <c r="X11" s="4" t="s">
        <v>14</v>
      </c>
      <c r="Y11" s="5" t="s">
        <v>15</v>
      </c>
    </row>
    <row r="12" spans="1:25" x14ac:dyDescent="0.2">
      <c r="J12" s="7" t="s">
        <v>71</v>
      </c>
      <c r="K12" s="35">
        <v>25468</v>
      </c>
      <c r="L12" s="36">
        <v>25471.59</v>
      </c>
      <c r="M12" s="10">
        <f t="shared" ref="M12:M18" si="0">IFERROR(K12/L12,"-")</f>
        <v>0.99985905866104152</v>
      </c>
      <c r="N12" s="35">
        <v>24732</v>
      </c>
      <c r="O12" s="36">
        <v>24711.59</v>
      </c>
      <c r="P12" s="10">
        <f t="shared" ref="P12:P18" si="1">IFERROR(N12/O12,"-")</f>
        <v>1.000825928238531</v>
      </c>
      <c r="Q12" s="35">
        <v>24145</v>
      </c>
      <c r="R12" s="36">
        <v>24149.19</v>
      </c>
      <c r="S12" s="11">
        <f>IFERROR(Q12/R12,"-")</f>
        <v>0.9998264952157816</v>
      </c>
      <c r="T12" s="35">
        <v>23287</v>
      </c>
      <c r="U12" s="36">
        <v>23392.89</v>
      </c>
      <c r="V12" s="10">
        <f>IFERROR(T12/U12,"-")</f>
        <v>0.99547341093810982</v>
      </c>
      <c r="W12" s="35">
        <f t="shared" ref="W12:X18" si="2">AVERAGE(K12,N12,Q12,T12)</f>
        <v>24408</v>
      </c>
      <c r="X12" s="36">
        <f t="shared" si="2"/>
        <v>24431.314999999999</v>
      </c>
      <c r="Y12" s="10">
        <f>W12/X12</f>
        <v>0.99904569197360038</v>
      </c>
    </row>
    <row r="13" spans="1:25" x14ac:dyDescent="0.2">
      <c r="J13" s="7" t="s">
        <v>72</v>
      </c>
      <c r="K13" s="35">
        <v>13456</v>
      </c>
      <c r="L13" s="36">
        <v>13465.9</v>
      </c>
      <c r="M13" s="10">
        <f t="shared" si="0"/>
        <v>0.99926480963025122</v>
      </c>
      <c r="N13" s="35">
        <v>12869</v>
      </c>
      <c r="O13" s="36">
        <v>13006.7</v>
      </c>
      <c r="P13" s="10">
        <f t="shared" si="1"/>
        <v>0.98941314860802509</v>
      </c>
      <c r="Q13" s="35">
        <v>12525</v>
      </c>
      <c r="R13" s="36">
        <v>12654.7</v>
      </c>
      <c r="S13" s="11">
        <f t="shared" ref="S13:S18" si="3">IFERROR(Q13/R13,"-")</f>
        <v>0.98975084356010012</v>
      </c>
      <c r="T13" s="35">
        <v>11963</v>
      </c>
      <c r="U13" s="36">
        <v>12206.5</v>
      </c>
      <c r="V13" s="10">
        <f t="shared" ref="V13:V18" si="4">IFERROR(T13/U13,"-")</f>
        <v>0.98005161184614753</v>
      </c>
      <c r="W13" s="35">
        <f t="shared" si="2"/>
        <v>12703.25</v>
      </c>
      <c r="X13" s="36">
        <f t="shared" si="2"/>
        <v>12833.45</v>
      </c>
      <c r="Y13" s="10">
        <f t="shared" ref="Y13:Y18" si="5">W13/X13</f>
        <v>0.98985463768511195</v>
      </c>
    </row>
    <row r="14" spans="1:25" x14ac:dyDescent="0.2">
      <c r="J14" s="7" t="s">
        <v>73</v>
      </c>
      <c r="K14" s="35">
        <v>9916</v>
      </c>
      <c r="L14" s="36">
        <v>9921.2999999999993</v>
      </c>
      <c r="M14" s="10">
        <f t="shared" si="0"/>
        <v>0.99946579581304873</v>
      </c>
      <c r="N14" s="35">
        <v>9515</v>
      </c>
      <c r="O14" s="36">
        <v>9522</v>
      </c>
      <c r="P14" s="10">
        <f t="shared" si="1"/>
        <v>0.99926486032346151</v>
      </c>
      <c r="Q14" s="35">
        <v>9293</v>
      </c>
      <c r="R14" s="36">
        <v>9241.1</v>
      </c>
      <c r="S14" s="11">
        <f t="shared" si="3"/>
        <v>1.0056162145199163</v>
      </c>
      <c r="T14" s="35">
        <v>8877</v>
      </c>
      <c r="U14" s="36">
        <v>8890.6</v>
      </c>
      <c r="V14" s="10">
        <f t="shared" si="4"/>
        <v>0.99847029446831481</v>
      </c>
      <c r="W14" s="35">
        <f t="shared" si="2"/>
        <v>9400.25</v>
      </c>
      <c r="X14" s="36">
        <f t="shared" si="2"/>
        <v>9393.75</v>
      </c>
      <c r="Y14" s="10">
        <f t="shared" si="5"/>
        <v>1.0006919494344644</v>
      </c>
    </row>
    <row r="15" spans="1:25" x14ac:dyDescent="0.2">
      <c r="J15" s="7" t="s">
        <v>74</v>
      </c>
      <c r="K15" s="35">
        <v>7178</v>
      </c>
      <c r="L15" s="36">
        <v>7182.3</v>
      </c>
      <c r="M15" s="10">
        <f t="shared" si="0"/>
        <v>0.99940130598833243</v>
      </c>
      <c r="N15" s="35">
        <v>6934</v>
      </c>
      <c r="O15" s="36">
        <v>6904.3</v>
      </c>
      <c r="P15" s="10">
        <f t="shared" si="1"/>
        <v>1.0043016670770388</v>
      </c>
      <c r="Q15" s="35">
        <v>6730</v>
      </c>
      <c r="R15" s="36">
        <v>6697</v>
      </c>
      <c r="S15" s="11">
        <f t="shared" si="3"/>
        <v>1.0049275795132149</v>
      </c>
      <c r="T15" s="35">
        <v>6501</v>
      </c>
      <c r="U15" s="36">
        <v>6458.6</v>
      </c>
      <c r="V15" s="10">
        <f t="shared" si="4"/>
        <v>1.0065648902238875</v>
      </c>
      <c r="W15" s="35">
        <f t="shared" si="2"/>
        <v>6835.75</v>
      </c>
      <c r="X15" s="36">
        <f t="shared" si="2"/>
        <v>6810.5499999999993</v>
      </c>
      <c r="Y15" s="10">
        <f t="shared" si="5"/>
        <v>1.003700141691934</v>
      </c>
    </row>
    <row r="16" spans="1:25" x14ac:dyDescent="0.2">
      <c r="J16" s="7" t="s">
        <v>75</v>
      </c>
      <c r="K16" s="35">
        <v>5621</v>
      </c>
      <c r="L16" s="36">
        <v>5624.9</v>
      </c>
      <c r="M16" s="10">
        <f t="shared" si="0"/>
        <v>0.99930665434052168</v>
      </c>
      <c r="N16" s="35">
        <v>5446</v>
      </c>
      <c r="O16" s="36">
        <v>5420.8</v>
      </c>
      <c r="P16" s="10">
        <f t="shared" si="1"/>
        <v>1.0046487603305785</v>
      </c>
      <c r="Q16" s="35">
        <v>5308</v>
      </c>
      <c r="R16" s="36">
        <v>5267.2</v>
      </c>
      <c r="S16" s="11">
        <f t="shared" si="3"/>
        <v>1.0077460510328069</v>
      </c>
      <c r="T16" s="35">
        <v>5100</v>
      </c>
      <c r="U16" s="36">
        <v>5075.1000000000004</v>
      </c>
      <c r="V16" s="10">
        <f t="shared" si="4"/>
        <v>1.0049063072648814</v>
      </c>
      <c r="W16" s="35">
        <f t="shared" si="2"/>
        <v>5368.75</v>
      </c>
      <c r="X16" s="36">
        <f t="shared" si="2"/>
        <v>5347</v>
      </c>
      <c r="Y16" s="10">
        <f t="shared" si="5"/>
        <v>1.0040677015148682</v>
      </c>
    </row>
    <row r="17" spans="2:25" x14ac:dyDescent="0.2">
      <c r="J17" s="7" t="s">
        <v>76</v>
      </c>
      <c r="K17" s="35">
        <v>4851</v>
      </c>
      <c r="L17" s="36">
        <v>4852.7</v>
      </c>
      <c r="M17" s="10">
        <f t="shared" si="0"/>
        <v>0.99964967955983275</v>
      </c>
      <c r="N17" s="35">
        <v>4670</v>
      </c>
      <c r="O17" s="36">
        <v>4679.3</v>
      </c>
      <c r="P17" s="10">
        <f t="shared" si="1"/>
        <v>0.99801252324065559</v>
      </c>
      <c r="Q17" s="35">
        <v>4540</v>
      </c>
      <c r="R17" s="36">
        <v>4545.3</v>
      </c>
      <c r="S17" s="11">
        <f t="shared" si="3"/>
        <v>0.998833960354652</v>
      </c>
      <c r="T17" s="35">
        <v>4396</v>
      </c>
      <c r="U17" s="36">
        <v>4379.6000000000004</v>
      </c>
      <c r="V17" s="10">
        <f t="shared" si="4"/>
        <v>1.0037446342131702</v>
      </c>
      <c r="W17" s="35">
        <f t="shared" si="2"/>
        <v>4614.25</v>
      </c>
      <c r="X17" s="36">
        <f t="shared" si="2"/>
        <v>4614.2250000000004</v>
      </c>
      <c r="Y17" s="10">
        <f t="shared" si="5"/>
        <v>1.0000054180279461</v>
      </c>
    </row>
    <row r="18" spans="2:25" x14ac:dyDescent="0.2">
      <c r="J18" s="7" t="s">
        <v>77</v>
      </c>
      <c r="K18" s="35">
        <v>2121</v>
      </c>
      <c r="L18" s="36">
        <v>2122.5</v>
      </c>
      <c r="M18" s="10">
        <f t="shared" si="0"/>
        <v>0.99929328621908131</v>
      </c>
      <c r="N18" s="35">
        <v>2030</v>
      </c>
      <c r="O18" s="36">
        <v>2012.5</v>
      </c>
      <c r="P18" s="10">
        <f t="shared" si="1"/>
        <v>1.008695652173913</v>
      </c>
      <c r="Q18" s="35">
        <v>1948</v>
      </c>
      <c r="R18" s="36">
        <v>1934.3</v>
      </c>
      <c r="S18" s="11">
        <f t="shared" si="3"/>
        <v>1.0070826655637699</v>
      </c>
      <c r="T18" s="35">
        <v>1873</v>
      </c>
      <c r="U18" s="36">
        <v>1820.4</v>
      </c>
      <c r="V18" s="10">
        <f t="shared" si="4"/>
        <v>1.0288947484069435</v>
      </c>
      <c r="W18" s="35">
        <f t="shared" si="2"/>
        <v>1993</v>
      </c>
      <c r="X18" s="36">
        <f t="shared" si="2"/>
        <v>1972.4250000000002</v>
      </c>
      <c r="Y18" s="10">
        <f t="shared" si="5"/>
        <v>1.0104313218500069</v>
      </c>
    </row>
    <row r="19" spans="2:25" x14ac:dyDescent="0.2">
      <c r="J19" s="7"/>
      <c r="K19" s="35"/>
      <c r="L19" s="36"/>
      <c r="M19" s="10"/>
      <c r="N19" s="35"/>
      <c r="O19" s="36"/>
      <c r="P19" s="10"/>
      <c r="Q19" s="35"/>
      <c r="R19" s="36"/>
      <c r="S19" s="11"/>
      <c r="T19" s="35"/>
      <c r="U19" s="36"/>
      <c r="V19" s="10"/>
      <c r="W19" s="35"/>
      <c r="X19" s="36"/>
      <c r="Y19" s="10"/>
    </row>
    <row r="20" spans="2:25" ht="12" thickBot="1" x14ac:dyDescent="0.25">
      <c r="J20" s="12" t="s">
        <v>4</v>
      </c>
      <c r="K20" s="13">
        <f>SUM(K12:K18)</f>
        <v>68611</v>
      </c>
      <c r="L20" s="13">
        <f>SUM(L12:L18)</f>
        <v>68641.19</v>
      </c>
      <c r="M20" s="14">
        <f>IFERROR(K20/L20,"-")</f>
        <v>0.99956017662281205</v>
      </c>
      <c r="N20" s="13">
        <f>SUM(N12:N18)</f>
        <v>66196</v>
      </c>
      <c r="O20" s="13">
        <f>SUM(O12:O18)</f>
        <v>66257.19</v>
      </c>
      <c r="P20" s="14">
        <f>IFERROR(N20/O20,"-")</f>
        <v>0.99907647758680984</v>
      </c>
      <c r="Q20" s="13">
        <f>SUM(Q12:Q18)</f>
        <v>64489</v>
      </c>
      <c r="R20" s="13">
        <f>SUM(R12:R18)</f>
        <v>64488.79</v>
      </c>
      <c r="S20" s="14">
        <f>IFERROR(Q20/R20,"-")</f>
        <v>1.0000032563799073</v>
      </c>
      <c r="T20" s="13">
        <f>SUM(T12:T18)</f>
        <v>61997</v>
      </c>
      <c r="U20" s="13">
        <f>SUM(U12:U18)</f>
        <v>62223.689999999995</v>
      </c>
      <c r="V20" s="14">
        <f>IFERROR(T20/U20,"-")</f>
        <v>0.99635685379635963</v>
      </c>
      <c r="W20" s="13">
        <f>SUM(W12:W18)</f>
        <v>65323.25</v>
      </c>
      <c r="X20" s="13">
        <f>SUM(X12:X18)</f>
        <v>65402.715000000004</v>
      </c>
      <c r="Y20" s="15">
        <f>W20/X20</f>
        <v>0.99878498927758574</v>
      </c>
    </row>
    <row r="22" spans="2:25" s="41" customFormat="1" x14ac:dyDescent="0.2">
      <c r="B22" s="41" t="str">
        <f>B8</f>
        <v>J</v>
      </c>
      <c r="C22" s="41" t="s">
        <v>5</v>
      </c>
      <c r="D22" s="41">
        <f>D8</f>
        <v>10</v>
      </c>
      <c r="E22" s="41" t="s">
        <v>5</v>
      </c>
      <c r="F22" s="41">
        <f>F8+1</f>
        <v>2</v>
      </c>
      <c r="J22" s="41" t="s">
        <v>17</v>
      </c>
    </row>
    <row r="23" spans="2:25" ht="12" thickBot="1" x14ac:dyDescent="0.25"/>
    <row r="24" spans="2:25" x14ac:dyDescent="0.2">
      <c r="J24" s="82" t="s">
        <v>70</v>
      </c>
      <c r="K24" s="82" t="s">
        <v>8</v>
      </c>
      <c r="L24" s="83"/>
      <c r="M24" s="84"/>
      <c r="N24" s="82" t="s">
        <v>9</v>
      </c>
      <c r="O24" s="83"/>
      <c r="P24" s="84"/>
      <c r="Q24" s="83" t="s">
        <v>10</v>
      </c>
      <c r="R24" s="83"/>
      <c r="S24" s="83"/>
      <c r="T24" s="82" t="s">
        <v>11</v>
      </c>
      <c r="U24" s="83"/>
      <c r="V24" s="84"/>
      <c r="W24" s="83" t="s">
        <v>12</v>
      </c>
      <c r="X24" s="83"/>
      <c r="Y24" s="84"/>
    </row>
    <row r="25" spans="2:25" x14ac:dyDescent="0.2">
      <c r="J25" s="93"/>
      <c r="K25" s="3" t="s">
        <v>13</v>
      </c>
      <c r="L25" s="4" t="s">
        <v>14</v>
      </c>
      <c r="M25" s="5" t="s">
        <v>15</v>
      </c>
      <c r="N25" s="3" t="s">
        <v>13</v>
      </c>
      <c r="O25" s="4" t="s">
        <v>14</v>
      </c>
      <c r="P25" s="5" t="s">
        <v>15</v>
      </c>
      <c r="Q25" s="4" t="s">
        <v>13</v>
      </c>
      <c r="R25" s="4" t="s">
        <v>14</v>
      </c>
      <c r="S25" s="4" t="s">
        <v>15</v>
      </c>
      <c r="T25" s="3" t="s">
        <v>13</v>
      </c>
      <c r="U25" s="4" t="s">
        <v>14</v>
      </c>
      <c r="V25" s="5" t="s">
        <v>15</v>
      </c>
      <c r="W25" s="4" t="s">
        <v>13</v>
      </c>
      <c r="X25" s="4" t="s">
        <v>14</v>
      </c>
      <c r="Y25" s="5" t="s">
        <v>15</v>
      </c>
    </row>
    <row r="26" spans="2:25" x14ac:dyDescent="0.2">
      <c r="J26" s="7" t="s">
        <v>123</v>
      </c>
      <c r="K26" s="35">
        <f t="shared" ref="K26:L32" si="6">IFERROR(K40*10^6/K12,"-")</f>
        <v>6060.3175592900889</v>
      </c>
      <c r="L26" s="36">
        <f t="shared" si="6"/>
        <v>5916.3021389713012</v>
      </c>
      <c r="M26" s="10">
        <f>IFERROR(K26/L26,"-")</f>
        <v>1.0243421341466223</v>
      </c>
      <c r="N26" s="35">
        <f t="shared" ref="N26:O32" si="7">IFERROR(N40*10^6/N12,"-")</f>
        <v>5957.6891003558148</v>
      </c>
      <c r="O26" s="36">
        <f t="shared" si="7"/>
        <v>5833.6075926316362</v>
      </c>
      <c r="P26" s="10">
        <f>IFERROR(N26/O26,"-")</f>
        <v>1.0212701155766639</v>
      </c>
      <c r="Q26" s="35">
        <f t="shared" ref="Q26:R32" si="8">IFERROR(Q40*10^6/Q12,"-")</f>
        <v>5762.6269679022562</v>
      </c>
      <c r="R26" s="36">
        <f t="shared" si="8"/>
        <v>5650.5610080503729</v>
      </c>
      <c r="S26" s="11">
        <f>IFERROR(Q26/R26,"-")</f>
        <v>1.0198327139008361</v>
      </c>
      <c r="T26" s="35">
        <f t="shared" ref="T26:U32" si="9">IFERROR(T40*10^6/T12,"-")</f>
        <v>5925.738373341349</v>
      </c>
      <c r="U26" s="36">
        <f t="shared" si="9"/>
        <v>5727.2536834910106</v>
      </c>
      <c r="V26" s="10">
        <f>IFERROR(T26/U26,"-")</f>
        <v>1.0346561721933982</v>
      </c>
      <c r="W26" s="35">
        <f t="shared" ref="W26:X32" si="10">AVERAGE(K26,N26,Q26,T26)</f>
        <v>5926.5930002223768</v>
      </c>
      <c r="X26" s="36">
        <f t="shared" si="10"/>
        <v>5781.9311057860796</v>
      </c>
      <c r="Y26" s="10">
        <f>W26/X26</f>
        <v>1.0250196503191695</v>
      </c>
    </row>
    <row r="27" spans="2:25" x14ac:dyDescent="0.2">
      <c r="J27" s="7" t="s">
        <v>72</v>
      </c>
      <c r="K27" s="35">
        <f t="shared" si="6"/>
        <v>5850.8958992271109</v>
      </c>
      <c r="L27" s="36">
        <f t="shared" si="6"/>
        <v>5918.5381422704759</v>
      </c>
      <c r="M27" s="10">
        <f t="shared" ref="M27:M32" si="11">IFERROR(K27/L27,"-")</f>
        <v>0.98857112323729723</v>
      </c>
      <c r="N27" s="35">
        <f t="shared" si="7"/>
        <v>5738.8597855311209</v>
      </c>
      <c r="O27" s="36">
        <f t="shared" si="7"/>
        <v>5779.2016268538518</v>
      </c>
      <c r="P27" s="10">
        <f t="shared" ref="P27:P32" si="12">IFERROR(N27/O27,"-")</f>
        <v>0.99301947848033589</v>
      </c>
      <c r="Q27" s="35">
        <f t="shared" si="8"/>
        <v>5473.9501900199593</v>
      </c>
      <c r="R27" s="36">
        <f t="shared" si="8"/>
        <v>5563.2178629283981</v>
      </c>
      <c r="S27" s="11">
        <f t="shared" ref="S27:S32" si="13">IFERROR(Q27/R27,"-")</f>
        <v>0.98395394983480844</v>
      </c>
      <c r="T27" s="35">
        <f t="shared" si="9"/>
        <v>5515.7616910473962</v>
      </c>
      <c r="U27" s="36">
        <f t="shared" si="9"/>
        <v>5552.697867529595</v>
      </c>
      <c r="V27" s="10">
        <f t="shared" ref="V27:V32" si="14">IFERROR(T27/U27,"-")</f>
        <v>0.99334806658612029</v>
      </c>
      <c r="W27" s="35">
        <f t="shared" si="10"/>
        <v>5644.8668914563968</v>
      </c>
      <c r="X27" s="36">
        <f t="shared" si="10"/>
        <v>5703.4138748955802</v>
      </c>
      <c r="Y27" s="10">
        <f t="shared" ref="Y27:Y34" si="15">W27/X27</f>
        <v>0.98973474751729196</v>
      </c>
    </row>
    <row r="28" spans="2:25" x14ac:dyDescent="0.2">
      <c r="J28" s="7" t="s">
        <v>73</v>
      </c>
      <c r="K28" s="35">
        <f t="shared" si="6"/>
        <v>5751.9564703509477</v>
      </c>
      <c r="L28" s="36">
        <f t="shared" si="6"/>
        <v>5768.3785028171715</v>
      </c>
      <c r="M28" s="10">
        <f t="shared" si="11"/>
        <v>0.99715309380994965</v>
      </c>
      <c r="N28" s="35">
        <f t="shared" si="7"/>
        <v>5665.2388617971628</v>
      </c>
      <c r="O28" s="36">
        <f t="shared" si="7"/>
        <v>5623.1644423440457</v>
      </c>
      <c r="P28" s="10">
        <f t="shared" si="12"/>
        <v>1.0074823384385285</v>
      </c>
      <c r="Q28" s="35">
        <f t="shared" si="8"/>
        <v>5425.1872344775638</v>
      </c>
      <c r="R28" s="36">
        <f t="shared" si="8"/>
        <v>5411.8728473882975</v>
      </c>
      <c r="S28" s="11">
        <f t="shared" si="13"/>
        <v>1.0024602180178146</v>
      </c>
      <c r="T28" s="35">
        <f t="shared" si="9"/>
        <v>5446.5362194435056</v>
      </c>
      <c r="U28" s="36">
        <f t="shared" si="9"/>
        <v>5399.2035959327832</v>
      </c>
      <c r="V28" s="10">
        <f t="shared" si="14"/>
        <v>1.0087665935669434</v>
      </c>
      <c r="W28" s="35">
        <f t="shared" si="10"/>
        <v>5572.2296965172955</v>
      </c>
      <c r="X28" s="36">
        <f t="shared" si="10"/>
        <v>5550.6548471205751</v>
      </c>
      <c r="Y28" s="10">
        <f t="shared" si="15"/>
        <v>1.0038869016343022</v>
      </c>
    </row>
    <row r="29" spans="2:25" x14ac:dyDescent="0.2">
      <c r="J29" s="7" t="s">
        <v>74</v>
      </c>
      <c r="K29" s="35">
        <f t="shared" si="6"/>
        <v>5731.6081889105599</v>
      </c>
      <c r="L29" s="36">
        <f t="shared" si="6"/>
        <v>5787.0510337914038</v>
      </c>
      <c r="M29" s="10">
        <f t="shared" si="11"/>
        <v>0.99041949957636366</v>
      </c>
      <c r="N29" s="35">
        <f t="shared" si="7"/>
        <v>5605.260030285549</v>
      </c>
      <c r="O29" s="36">
        <f t="shared" si="7"/>
        <v>5653.6149790710133</v>
      </c>
      <c r="P29" s="10">
        <f t="shared" si="12"/>
        <v>0.99144707431183965</v>
      </c>
      <c r="Q29" s="35">
        <f t="shared" si="8"/>
        <v>5445.0130713224371</v>
      </c>
      <c r="R29" s="36">
        <f t="shared" si="8"/>
        <v>5442.8022846050471</v>
      </c>
      <c r="S29" s="11">
        <f t="shared" si="13"/>
        <v>1.0004061853805792</v>
      </c>
      <c r="T29" s="35">
        <f t="shared" si="9"/>
        <v>5444.7167051222887</v>
      </c>
      <c r="U29" s="36">
        <f t="shared" si="9"/>
        <v>5416.4400737001824</v>
      </c>
      <c r="V29" s="10">
        <f t="shared" si="14"/>
        <v>1.0052205195732535</v>
      </c>
      <c r="W29" s="35">
        <f t="shared" si="10"/>
        <v>5556.6494989102093</v>
      </c>
      <c r="X29" s="36">
        <f t="shared" si="10"/>
        <v>5574.9770927919117</v>
      </c>
      <c r="Y29" s="10">
        <f t="shared" si="15"/>
        <v>0.99671252570608793</v>
      </c>
    </row>
    <row r="30" spans="2:25" x14ac:dyDescent="0.2">
      <c r="J30" s="7" t="s">
        <v>75</v>
      </c>
      <c r="K30" s="35">
        <f t="shared" si="6"/>
        <v>5733.3814943960151</v>
      </c>
      <c r="L30" s="36">
        <f t="shared" si="6"/>
        <v>5752.8329943643448</v>
      </c>
      <c r="M30" s="10">
        <f t="shared" si="11"/>
        <v>0.99661879634131822</v>
      </c>
      <c r="N30" s="35">
        <f t="shared" si="7"/>
        <v>5612.4544307748802</v>
      </c>
      <c r="O30" s="36">
        <f t="shared" si="7"/>
        <v>5623.1075763724912</v>
      </c>
      <c r="P30" s="10">
        <f t="shared" si="12"/>
        <v>0.99810547007096684</v>
      </c>
      <c r="Q30" s="35">
        <f t="shared" si="8"/>
        <v>5420.411752072343</v>
      </c>
      <c r="R30" s="36">
        <f t="shared" si="8"/>
        <v>5412.8786186208999</v>
      </c>
      <c r="S30" s="11">
        <f t="shared" si="13"/>
        <v>1.0013917055936796</v>
      </c>
      <c r="T30" s="35">
        <f t="shared" si="9"/>
        <v>5428.2094235294117</v>
      </c>
      <c r="U30" s="36">
        <f t="shared" si="9"/>
        <v>5363.3024275383732</v>
      </c>
      <c r="V30" s="10">
        <f t="shared" si="14"/>
        <v>1.012102057802627</v>
      </c>
      <c r="W30" s="35">
        <f t="shared" si="10"/>
        <v>5548.614275193162</v>
      </c>
      <c r="X30" s="36">
        <f t="shared" si="10"/>
        <v>5538.0304042240268</v>
      </c>
      <c r="Y30" s="10">
        <f t="shared" si="15"/>
        <v>1.0019111254718036</v>
      </c>
    </row>
    <row r="31" spans="2:25" x14ac:dyDescent="0.2">
      <c r="J31" s="7" t="s">
        <v>76</v>
      </c>
      <c r="K31" s="35">
        <f t="shared" si="6"/>
        <v>5688.8289837146976</v>
      </c>
      <c r="L31" s="36">
        <f t="shared" si="6"/>
        <v>5711.5792466049825</v>
      </c>
      <c r="M31" s="10">
        <f t="shared" si="11"/>
        <v>0.99601681743209503</v>
      </c>
      <c r="N31" s="35">
        <f t="shared" si="7"/>
        <v>5584.6896659528902</v>
      </c>
      <c r="O31" s="36">
        <f t="shared" si="7"/>
        <v>5580.6479558908386</v>
      </c>
      <c r="P31" s="10">
        <f t="shared" si="12"/>
        <v>1.0007242367004687</v>
      </c>
      <c r="Q31" s="35">
        <f t="shared" si="8"/>
        <v>5371.6700220264311</v>
      </c>
      <c r="R31" s="36">
        <f t="shared" si="8"/>
        <v>5377.1444261104871</v>
      </c>
      <c r="S31" s="11">
        <f t="shared" si="13"/>
        <v>0.99898191239620171</v>
      </c>
      <c r="T31" s="35">
        <f t="shared" si="9"/>
        <v>5341.9448271155597</v>
      </c>
      <c r="U31" s="36">
        <f t="shared" si="9"/>
        <v>5327.2373983925472</v>
      </c>
      <c r="V31" s="10">
        <f t="shared" si="14"/>
        <v>1.002760798444509</v>
      </c>
      <c r="W31" s="35">
        <f t="shared" si="10"/>
        <v>5496.7833747023951</v>
      </c>
      <c r="X31" s="36">
        <f t="shared" si="10"/>
        <v>5499.1522567497141</v>
      </c>
      <c r="Y31" s="10">
        <f t="shared" si="15"/>
        <v>0.99956922777607926</v>
      </c>
    </row>
    <row r="32" spans="2:25" x14ac:dyDescent="0.2">
      <c r="J32" s="7" t="s">
        <v>77</v>
      </c>
      <c r="K32" s="35">
        <f t="shared" si="6"/>
        <v>5631.4948844884493</v>
      </c>
      <c r="L32" s="36">
        <f t="shared" si="6"/>
        <v>5650.926709069493</v>
      </c>
      <c r="M32" s="10">
        <f t="shared" si="11"/>
        <v>0.99656130302489032</v>
      </c>
      <c r="N32" s="35">
        <f t="shared" si="7"/>
        <v>5511.8471970443352</v>
      </c>
      <c r="O32" s="36">
        <f t="shared" si="7"/>
        <v>5139.1523577639746</v>
      </c>
      <c r="P32" s="10">
        <f t="shared" si="12"/>
        <v>1.0725206830494745</v>
      </c>
      <c r="Q32" s="35">
        <f t="shared" si="8"/>
        <v>5326.4510677618073</v>
      </c>
      <c r="R32" s="36">
        <f t="shared" si="8"/>
        <v>4727.769006875872</v>
      </c>
      <c r="S32" s="11">
        <f t="shared" si="13"/>
        <v>1.1266309881077601</v>
      </c>
      <c r="T32" s="35">
        <f t="shared" si="9"/>
        <v>5270.5636625734114</v>
      </c>
      <c r="U32" s="36">
        <f t="shared" si="9"/>
        <v>4383.8371072291802</v>
      </c>
      <c r="V32" s="10">
        <f t="shared" si="14"/>
        <v>1.2022717846614264</v>
      </c>
      <c r="W32" s="35">
        <f t="shared" si="10"/>
        <v>5435.0892029670013</v>
      </c>
      <c r="X32" s="36">
        <f t="shared" si="10"/>
        <v>4975.4212952346297</v>
      </c>
      <c r="Y32" s="10">
        <f t="shared" si="15"/>
        <v>1.0923877357225273</v>
      </c>
    </row>
    <row r="33" spans="2:25" x14ac:dyDescent="0.2">
      <c r="J33" s="7"/>
      <c r="K33" s="35"/>
      <c r="L33" s="36"/>
      <c r="M33" s="10"/>
      <c r="N33" s="35"/>
      <c r="O33" s="36"/>
      <c r="P33" s="10"/>
      <c r="Q33" s="35"/>
      <c r="R33" s="36"/>
      <c r="S33" s="11"/>
      <c r="T33" s="35"/>
      <c r="U33" s="36"/>
      <c r="V33" s="10"/>
      <c r="W33" s="35"/>
      <c r="X33" s="36"/>
      <c r="Y33" s="10"/>
    </row>
    <row r="34" spans="2:25" ht="12" thickBot="1" x14ac:dyDescent="0.25">
      <c r="J34" s="12" t="s">
        <v>4</v>
      </c>
      <c r="K34" s="13">
        <f>IFERROR(K48*10^6/K20,"-")</f>
        <v>5873.9845533515027</v>
      </c>
      <c r="L34" s="13">
        <f>IFERROR(L48*10^6/L20,"-")</f>
        <v>5845.7610992758136</v>
      </c>
      <c r="M34" s="14">
        <f>IFERROR(K34/L34,"-")</f>
        <v>1.0048280204401761</v>
      </c>
      <c r="N34" s="13">
        <f>IFERROR(N48*10^6/N20,"-")</f>
        <v>5767.803970179466</v>
      </c>
      <c r="O34" s="13">
        <f>IFERROR(O48*10^6/O20,"-")</f>
        <v>5717.7477375662938</v>
      </c>
      <c r="P34" s="14">
        <f>IFERROR(N34/O34,"-")</f>
        <v>1.008754536735557</v>
      </c>
      <c r="Q34" s="13">
        <f>IFERROR(Q48*10^6/Q20,"-")</f>
        <v>5555.9228918110066</v>
      </c>
      <c r="R34" s="13">
        <f>IFERROR(R48*10^6/R20,"-")</f>
        <v>5511.2803629902191</v>
      </c>
      <c r="S34" s="14">
        <f>IFERROR(Q34/R34,"-")</f>
        <v>1.0081002100928442</v>
      </c>
      <c r="T34" s="13">
        <f>IFERROR(T48*10^6/T20,"-")</f>
        <v>5625.4585736406598</v>
      </c>
      <c r="U34" s="13">
        <f>IFERROR(U48*10^6/U20,"-")</f>
        <v>5516.7349191280691</v>
      </c>
      <c r="V34" s="14">
        <f>IFERROR(T34/U34,"-")</f>
        <v>1.0197079714915458</v>
      </c>
      <c r="W34" s="13">
        <f>IFERROR(W48*10^6/W20,"-")</f>
        <v>5709.6170672769649</v>
      </c>
      <c r="X34" s="13">
        <f>IFERROR(X48*10^6/X20,"-")</f>
        <v>5652.6296420186818</v>
      </c>
      <c r="Y34" s="15">
        <f t="shared" si="15"/>
        <v>1.0100815777553633</v>
      </c>
    </row>
    <row r="36" spans="2:25" s="41" customFormat="1" x14ac:dyDescent="0.2">
      <c r="B36" s="41" t="str">
        <f>B22</f>
        <v>J</v>
      </c>
      <c r="C36" s="41" t="s">
        <v>5</v>
      </c>
      <c r="D36" s="41">
        <f>D22</f>
        <v>10</v>
      </c>
      <c r="E36" s="41" t="s">
        <v>5</v>
      </c>
      <c r="F36" s="41">
        <f>F22+1</f>
        <v>3</v>
      </c>
      <c r="J36" s="41" t="s">
        <v>18</v>
      </c>
    </row>
    <row r="37" spans="2:25" ht="12" thickBot="1" x14ac:dyDescent="0.25"/>
    <row r="38" spans="2:25" x14ac:dyDescent="0.2">
      <c r="J38" s="82" t="s">
        <v>70</v>
      </c>
      <c r="K38" s="82" t="s">
        <v>8</v>
      </c>
      <c r="L38" s="83"/>
      <c r="M38" s="84"/>
      <c r="N38" s="82" t="s">
        <v>9</v>
      </c>
      <c r="O38" s="83"/>
      <c r="P38" s="84"/>
      <c r="Q38" s="83" t="s">
        <v>10</v>
      </c>
      <c r="R38" s="83"/>
      <c r="S38" s="83"/>
      <c r="T38" s="82" t="s">
        <v>11</v>
      </c>
      <c r="U38" s="83"/>
      <c r="V38" s="84"/>
      <c r="W38" s="83" t="s">
        <v>40</v>
      </c>
      <c r="X38" s="83"/>
      <c r="Y38" s="84"/>
    </row>
    <row r="39" spans="2:25" x14ac:dyDescent="0.2">
      <c r="J39" s="93"/>
      <c r="K39" s="3" t="s">
        <v>13</v>
      </c>
      <c r="L39" s="4" t="s">
        <v>14</v>
      </c>
      <c r="M39" s="5" t="s">
        <v>15</v>
      </c>
      <c r="N39" s="3" t="s">
        <v>13</v>
      </c>
      <c r="O39" s="4" t="s">
        <v>14</v>
      </c>
      <c r="P39" s="5" t="s">
        <v>15</v>
      </c>
      <c r="Q39" s="4" t="s">
        <v>13</v>
      </c>
      <c r="R39" s="4" t="s">
        <v>14</v>
      </c>
      <c r="S39" s="4" t="s">
        <v>15</v>
      </c>
      <c r="T39" s="3" t="s">
        <v>13</v>
      </c>
      <c r="U39" s="4" t="s">
        <v>14</v>
      </c>
      <c r="V39" s="5" t="s">
        <v>15</v>
      </c>
      <c r="W39" s="4" t="s">
        <v>13</v>
      </c>
      <c r="X39" s="4" t="s">
        <v>14</v>
      </c>
      <c r="Y39" s="5" t="s">
        <v>15</v>
      </c>
    </row>
    <row r="40" spans="2:25" x14ac:dyDescent="0.2">
      <c r="J40" s="7" t="s">
        <v>71</v>
      </c>
      <c r="K40" s="35">
        <v>154.34416759999999</v>
      </c>
      <c r="L40" s="36">
        <v>150.6976224</v>
      </c>
      <c r="M40" s="10">
        <f>IFERROR(K40/L40,"-")</f>
        <v>1.0241977619946843</v>
      </c>
      <c r="N40" s="35">
        <v>147.34556683000002</v>
      </c>
      <c r="O40" s="36">
        <v>144.15771905000003</v>
      </c>
      <c r="P40" s="10">
        <f>IFERROR(N40/O40,"-")</f>
        <v>1.0221136114042864</v>
      </c>
      <c r="Q40" s="35">
        <v>139.13862813999998</v>
      </c>
      <c r="R40" s="36">
        <v>136.45647138999999</v>
      </c>
      <c r="S40" s="11">
        <f>IFERROR(Q40/R40,"-")</f>
        <v>1.0196557680458718</v>
      </c>
      <c r="T40" s="35">
        <v>137.99266950000001</v>
      </c>
      <c r="U40" s="36">
        <v>133.97701542000001</v>
      </c>
      <c r="V40" s="10">
        <f>IFERROR(T40/U40,"-")</f>
        <v>1.0299727088815305</v>
      </c>
      <c r="W40" s="35">
        <f t="shared" ref="W40:X46" si="16">AVERAGE(K40,N40,Q40,T40)</f>
        <v>144.7052580175</v>
      </c>
      <c r="X40" s="36">
        <f t="shared" si="16"/>
        <v>141.32220706500001</v>
      </c>
      <c r="Y40" s="10">
        <f t="shared" ref="Y40:Y46" si="17">W40/X40</f>
        <v>1.023938565797688</v>
      </c>
    </row>
    <row r="41" spans="2:25" x14ac:dyDescent="0.2">
      <c r="J41" s="7" t="s">
        <v>72</v>
      </c>
      <c r="K41" s="35">
        <v>78.729655219999998</v>
      </c>
      <c r="L41" s="36">
        <v>79.69844277</v>
      </c>
      <c r="M41" s="10">
        <f t="shared" ref="M41:M46" si="18">IFERROR(K41/L41,"-")</f>
        <v>0.98784433526768134</v>
      </c>
      <c r="N41" s="35">
        <v>73.853386579999992</v>
      </c>
      <c r="O41" s="36">
        <v>75.168341799999993</v>
      </c>
      <c r="P41" s="10">
        <f t="shared" ref="P41:P46" si="19">IFERROR(N41/O41,"-")</f>
        <v>0.98250652883232814</v>
      </c>
      <c r="Q41" s="35">
        <v>68.561226129999994</v>
      </c>
      <c r="R41" s="36">
        <v>70.400853089999998</v>
      </c>
      <c r="S41" s="11">
        <f t="shared" ref="S41:S46" si="20">IFERROR(Q41/R41,"-")</f>
        <v>0.97386925187329421</v>
      </c>
      <c r="T41" s="35">
        <v>65.98505711</v>
      </c>
      <c r="U41" s="36">
        <v>67.779006519999996</v>
      </c>
      <c r="V41" s="10">
        <f t="shared" ref="V41:V46" si="21">IFERROR(T41/U41,"-")</f>
        <v>0.97353237378198154</v>
      </c>
      <c r="W41" s="35">
        <f t="shared" si="16"/>
        <v>71.782331259999992</v>
      </c>
      <c r="X41" s="36">
        <f t="shared" si="16"/>
        <v>73.261661044999997</v>
      </c>
      <c r="Y41" s="10">
        <f t="shared" si="17"/>
        <v>0.97980758607027285</v>
      </c>
    </row>
    <row r="42" spans="2:25" x14ac:dyDescent="0.2">
      <c r="J42" s="7" t="s">
        <v>73</v>
      </c>
      <c r="K42" s="35">
        <v>57.036400360000002</v>
      </c>
      <c r="L42" s="36">
        <v>57.229813640000003</v>
      </c>
      <c r="M42" s="10">
        <f t="shared" si="18"/>
        <v>0.99662041045220495</v>
      </c>
      <c r="N42" s="35">
        <v>53.90474777</v>
      </c>
      <c r="O42" s="36">
        <v>53.543771820000003</v>
      </c>
      <c r="P42" s="10">
        <f t="shared" si="19"/>
        <v>1.0067416981981303</v>
      </c>
      <c r="Q42" s="35">
        <v>50.41626497</v>
      </c>
      <c r="R42" s="36">
        <v>50.011658170000004</v>
      </c>
      <c r="S42" s="11">
        <f t="shared" si="20"/>
        <v>1.0080902496498847</v>
      </c>
      <c r="T42" s="35">
        <v>48.348902020000004</v>
      </c>
      <c r="U42" s="36">
        <v>48.002159490000004</v>
      </c>
      <c r="V42" s="10">
        <f t="shared" si="21"/>
        <v>1.0072234777285849</v>
      </c>
      <c r="W42" s="35">
        <f t="shared" si="16"/>
        <v>52.42657878</v>
      </c>
      <c r="X42" s="36">
        <f t="shared" si="16"/>
        <v>52.196850780000005</v>
      </c>
      <c r="Y42" s="10">
        <f t="shared" si="17"/>
        <v>1.0044011850632188</v>
      </c>
    </row>
    <row r="43" spans="2:25" x14ac:dyDescent="0.2">
      <c r="J43" s="7" t="s">
        <v>74</v>
      </c>
      <c r="K43" s="35">
        <v>41.141483579999999</v>
      </c>
      <c r="L43" s="36">
        <v>41.564336640000001</v>
      </c>
      <c r="M43" s="10">
        <f t="shared" si="18"/>
        <v>0.98982654135292847</v>
      </c>
      <c r="N43" s="35">
        <v>38.866873049999995</v>
      </c>
      <c r="O43" s="36">
        <v>39.034253899999996</v>
      </c>
      <c r="P43" s="10">
        <f t="shared" si="19"/>
        <v>0.9957119495500335</v>
      </c>
      <c r="Q43" s="35">
        <v>36.644937970000001</v>
      </c>
      <c r="R43" s="36">
        <v>36.450446899999996</v>
      </c>
      <c r="S43" s="11">
        <f t="shared" si="20"/>
        <v>1.0053357664045541</v>
      </c>
      <c r="T43" s="35">
        <v>35.3961033</v>
      </c>
      <c r="U43" s="36">
        <v>34.98261986</v>
      </c>
      <c r="V43" s="10">
        <f t="shared" si="21"/>
        <v>1.0118196819350511</v>
      </c>
      <c r="W43" s="35">
        <f t="shared" si="16"/>
        <v>38.012349475000001</v>
      </c>
      <c r="X43" s="36">
        <f t="shared" si="16"/>
        <v>38.007914325000002</v>
      </c>
      <c r="Y43" s="10">
        <f t="shared" si="17"/>
        <v>1.0001166901704228</v>
      </c>
    </row>
    <row r="44" spans="2:25" x14ac:dyDescent="0.2">
      <c r="J44" s="7" t="s">
        <v>75</v>
      </c>
      <c r="K44" s="35">
        <v>32.227337380000002</v>
      </c>
      <c r="L44" s="36">
        <v>32.359110309999998</v>
      </c>
      <c r="M44" s="10">
        <f t="shared" si="18"/>
        <v>0.99592779502472062</v>
      </c>
      <c r="N44" s="35">
        <v>30.56542683</v>
      </c>
      <c r="O44" s="36">
        <v>30.481741550000002</v>
      </c>
      <c r="P44" s="10">
        <f t="shared" si="19"/>
        <v>1.002745423185966</v>
      </c>
      <c r="Q44" s="35">
        <v>28.771545579999998</v>
      </c>
      <c r="R44" s="36">
        <v>28.51071426</v>
      </c>
      <c r="S44" s="11">
        <f t="shared" si="20"/>
        <v>1.0091485368490378</v>
      </c>
      <c r="T44" s="35">
        <v>27.683868059999998</v>
      </c>
      <c r="U44" s="36">
        <v>27.219296149999998</v>
      </c>
      <c r="V44" s="10">
        <f t="shared" si="21"/>
        <v>1.0170677414816254</v>
      </c>
      <c r="W44" s="35">
        <f t="shared" si="16"/>
        <v>29.812044462499998</v>
      </c>
      <c r="X44" s="36">
        <f t="shared" si="16"/>
        <v>29.642715567499998</v>
      </c>
      <c r="Y44" s="10">
        <f>W44/X44</f>
        <v>1.0057123273545712</v>
      </c>
    </row>
    <row r="45" spans="2:25" x14ac:dyDescent="0.2">
      <c r="J45" s="7" t="s">
        <v>76</v>
      </c>
      <c r="K45" s="35">
        <v>27.596509399999999</v>
      </c>
      <c r="L45" s="36">
        <v>27.716580610000001</v>
      </c>
      <c r="M45" s="10">
        <f t="shared" si="18"/>
        <v>0.99566789238219811</v>
      </c>
      <c r="N45" s="35">
        <v>26.080500739999998</v>
      </c>
      <c r="O45" s="36">
        <v>26.113525980000002</v>
      </c>
      <c r="P45" s="10">
        <f t="shared" si="19"/>
        <v>0.9987353205375139</v>
      </c>
      <c r="Q45" s="35">
        <v>24.387381899999998</v>
      </c>
      <c r="R45" s="36">
        <v>24.440734559999999</v>
      </c>
      <c r="S45" s="11">
        <f t="shared" si="20"/>
        <v>0.99781705988136216</v>
      </c>
      <c r="T45" s="35">
        <v>23.483189460000002</v>
      </c>
      <c r="U45" s="36">
        <v>23.331168909999999</v>
      </c>
      <c r="V45" s="10">
        <f t="shared" si="21"/>
        <v>1.0065157708379904</v>
      </c>
      <c r="W45" s="35">
        <f>AVERAGE(K45,N45,Q45,T45)</f>
        <v>25.386895374999998</v>
      </c>
      <c r="X45" s="36">
        <f>AVERAGE(L45,O45,R45,U45)</f>
        <v>25.400502514999999</v>
      </c>
      <c r="Y45" s="10">
        <f t="shared" si="17"/>
        <v>0.99946429642516066</v>
      </c>
    </row>
    <row r="46" spans="2:25" x14ac:dyDescent="0.2">
      <c r="J46" s="7" t="s">
        <v>77</v>
      </c>
      <c r="K46" s="35">
        <v>11.94440065</v>
      </c>
      <c r="L46" s="36">
        <v>11.994091939999999</v>
      </c>
      <c r="M46" s="10">
        <f t="shared" si="18"/>
        <v>0.99585701941851223</v>
      </c>
      <c r="N46" s="35">
        <v>11.18904981</v>
      </c>
      <c r="O46" s="36">
        <v>10.342544119999999</v>
      </c>
      <c r="P46" s="10">
        <f t="shared" si="19"/>
        <v>1.0818469498586003</v>
      </c>
      <c r="Q46" s="35">
        <v>10.375926679999999</v>
      </c>
      <c r="R46" s="36">
        <v>9.1449235899999994</v>
      </c>
      <c r="S46" s="11">
        <f t="shared" si="20"/>
        <v>1.1346105386103067</v>
      </c>
      <c r="T46" s="35">
        <v>9.8717657400000007</v>
      </c>
      <c r="U46" s="36">
        <v>7.98033707</v>
      </c>
      <c r="V46" s="10">
        <f t="shared" si="21"/>
        <v>1.2370111253959855</v>
      </c>
      <c r="W46" s="35">
        <f t="shared" si="16"/>
        <v>10.84528572</v>
      </c>
      <c r="X46" s="36">
        <f t="shared" si="16"/>
        <v>9.8654741799999979</v>
      </c>
      <c r="Y46" s="10">
        <f t="shared" si="17"/>
        <v>1.0993172271421425</v>
      </c>
    </row>
    <row r="47" spans="2:25" x14ac:dyDescent="0.2">
      <c r="J47" s="7"/>
      <c r="K47" s="35"/>
      <c r="L47" s="36"/>
      <c r="M47" s="10"/>
      <c r="N47" s="35"/>
      <c r="O47" s="36"/>
      <c r="P47" s="10"/>
      <c r="Q47" s="35"/>
      <c r="R47" s="36"/>
      <c r="S47" s="11"/>
      <c r="T47" s="35"/>
      <c r="U47" s="36"/>
      <c r="V47" s="10"/>
      <c r="W47" s="35"/>
      <c r="X47" s="36"/>
      <c r="Y47" s="10"/>
    </row>
    <row r="48" spans="2:25" ht="12" thickBot="1" x14ac:dyDescent="0.25">
      <c r="J48" s="12" t="s">
        <v>4</v>
      </c>
      <c r="K48" s="13">
        <f>SUM(K40:K46)</f>
        <v>403.01995418999996</v>
      </c>
      <c r="L48" s="13">
        <f t="shared" ref="L48" si="22">SUM(L40:L46)</f>
        <v>401.25999831000001</v>
      </c>
      <c r="M48" s="14">
        <f>IFERROR(K48/L48,"-")</f>
        <v>1.0043860735867329</v>
      </c>
      <c r="N48" s="13">
        <f>SUM(N40:N46)</f>
        <v>381.80555160999995</v>
      </c>
      <c r="O48" s="13">
        <f t="shared" ref="O48" si="23">SUM(O40:O46)</f>
        <v>378.84189822000008</v>
      </c>
      <c r="P48" s="14">
        <f>IFERROR(N48/O48,"-")</f>
        <v>1.0078229293114744</v>
      </c>
      <c r="Q48" s="13">
        <f>SUM(Q40:Q46)</f>
        <v>358.29591137</v>
      </c>
      <c r="R48" s="13">
        <f t="shared" ref="R48" si="24">SUM(R40:R46)</f>
        <v>355.41580196000001</v>
      </c>
      <c r="S48" s="14">
        <f>IFERROR(Q48/R48,"-")</f>
        <v>1.0081034928501129</v>
      </c>
      <c r="T48" s="13">
        <f>SUM(T40:T46)</f>
        <v>348.76155519000002</v>
      </c>
      <c r="U48" s="13">
        <f t="shared" ref="U48" si="25">SUM(U40:U46)</f>
        <v>343.27160342000002</v>
      </c>
      <c r="V48" s="14">
        <f>IFERROR(T48/U48,"-")</f>
        <v>1.0159930262663845</v>
      </c>
      <c r="W48" s="13">
        <f>SUM(W40:W46)</f>
        <v>372.97074308999998</v>
      </c>
      <c r="X48" s="13">
        <f t="shared" ref="X48" si="26">SUM(X40:X46)</f>
        <v>369.69732547749993</v>
      </c>
      <c r="Y48" s="15">
        <f>W48/X48</f>
        <v>1.0088543178078773</v>
      </c>
    </row>
  </sheetData>
  <mergeCells count="18">
    <mergeCell ref="W38:Y38"/>
    <mergeCell ref="J24:J25"/>
    <mergeCell ref="K24:M24"/>
    <mergeCell ref="N24:P24"/>
    <mergeCell ref="Q24:S24"/>
    <mergeCell ref="T24:V24"/>
    <mergeCell ref="W24:Y24"/>
    <mergeCell ref="J38:J39"/>
    <mergeCell ref="K38:M38"/>
    <mergeCell ref="N38:P38"/>
    <mergeCell ref="Q38:S38"/>
    <mergeCell ref="T38:V38"/>
    <mergeCell ref="W10:Y10"/>
    <mergeCell ref="J10:J11"/>
    <mergeCell ref="K10:M10"/>
    <mergeCell ref="N10:P10"/>
    <mergeCell ref="Q10:S10"/>
    <mergeCell ref="T10:V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A671-004D-404B-A205-65949ED8DCFA}">
  <dimension ref="A4:AA39"/>
  <sheetViews>
    <sheetView topLeftCell="C1" zoomScale="115" zoomScaleNormal="115" workbookViewId="0">
      <selection activeCell="Q23" sqref="Q23"/>
    </sheetView>
  </sheetViews>
  <sheetFormatPr defaultRowHeight="11.25" x14ac:dyDescent="0.2"/>
  <cols>
    <col min="1" max="2" width="0" style="16" hidden="1" customWidth="1"/>
    <col min="3" max="3" width="3.42578125" style="16" customWidth="1"/>
    <col min="4" max="4" width="1.5703125" style="16" bestFit="1" customWidth="1"/>
    <col min="5" max="5" width="1.42578125" style="16" bestFit="1" customWidth="1"/>
    <col min="6" max="6" width="1.85546875" style="16" bestFit="1" customWidth="1"/>
    <col min="7" max="7" width="1.42578125" style="16" bestFit="1" customWidth="1"/>
    <col min="8" max="8" width="1.85546875" style="16" bestFit="1" customWidth="1"/>
    <col min="9" max="9" width="1.7109375" style="16" customWidth="1"/>
    <col min="10" max="10" width="3" style="16" customWidth="1"/>
    <col min="11" max="11" width="6.28515625" style="16" hidden="1" customWidth="1"/>
    <col min="12" max="12" width="14.85546875" style="16" customWidth="1"/>
    <col min="13" max="24" width="9.140625" style="16"/>
    <col min="25" max="25" width="10.140625" style="16" bestFit="1" customWidth="1"/>
    <col min="26" max="16384" width="9.140625" style="16"/>
  </cols>
  <sheetData>
    <row r="4" spans="1:27" x14ac:dyDescent="0.2">
      <c r="C4" s="40"/>
      <c r="D4" s="40" t="str">
        <f>letter</f>
        <v>J</v>
      </c>
      <c r="E4" s="40"/>
      <c r="F4" s="40"/>
      <c r="G4" s="40"/>
      <c r="H4" s="40"/>
      <c r="I4" s="40"/>
      <c r="J4" s="40"/>
      <c r="K4" s="40"/>
      <c r="L4" s="40"/>
      <c r="M4" s="40"/>
    </row>
    <row r="6" spans="1:27" x14ac:dyDescent="0.2">
      <c r="C6" s="39"/>
      <c r="D6" s="39" t="str">
        <f>D4</f>
        <v>J</v>
      </c>
      <c r="E6" s="39" t="s">
        <v>5</v>
      </c>
      <c r="F6" s="39">
        <v>6</v>
      </c>
      <c r="G6" s="39"/>
      <c r="H6" s="39"/>
      <c r="I6" s="39"/>
      <c r="J6" s="39"/>
      <c r="K6" s="39"/>
      <c r="L6" s="39" t="s">
        <v>78</v>
      </c>
      <c r="M6" s="39"/>
    </row>
    <row r="8" spans="1:27" x14ac:dyDescent="0.2">
      <c r="C8" s="41"/>
      <c r="D8" s="41" t="str">
        <f>D6</f>
        <v>J</v>
      </c>
      <c r="E8" s="41" t="s">
        <v>5</v>
      </c>
      <c r="F8" s="41">
        <f>F6</f>
        <v>6</v>
      </c>
      <c r="G8" s="41" t="s">
        <v>5</v>
      </c>
      <c r="H8" s="41">
        <v>1</v>
      </c>
      <c r="I8" s="41"/>
      <c r="J8" s="41"/>
      <c r="K8" s="41"/>
      <c r="L8" s="41" t="s">
        <v>6</v>
      </c>
      <c r="M8" s="41"/>
    </row>
    <row r="9" spans="1:27" ht="12" thickBot="1" x14ac:dyDescent="0.25"/>
    <row r="10" spans="1:27" x14ac:dyDescent="0.2">
      <c r="L10" s="82" t="s">
        <v>79</v>
      </c>
      <c r="M10" s="82" t="s">
        <v>8</v>
      </c>
      <c r="N10" s="83" t="str">
        <f>M10</f>
        <v>Q1</v>
      </c>
      <c r="O10" s="84"/>
      <c r="P10" s="82" t="s">
        <v>9</v>
      </c>
      <c r="Q10" s="83" t="str">
        <f>P10</f>
        <v>Q2</v>
      </c>
      <c r="R10" s="84"/>
      <c r="S10" s="83" t="s">
        <v>10</v>
      </c>
      <c r="T10" s="83" t="str">
        <f>S10</f>
        <v>Q3</v>
      </c>
      <c r="U10" s="83"/>
      <c r="V10" s="82" t="s">
        <v>11</v>
      </c>
      <c r="W10" s="83" t="str">
        <f>V10</f>
        <v>Q4</v>
      </c>
      <c r="X10" s="84"/>
      <c r="Y10" s="83" t="s">
        <v>12</v>
      </c>
      <c r="Z10" s="83"/>
      <c r="AA10" s="84"/>
    </row>
    <row r="11" spans="1:27" x14ac:dyDescent="0.2">
      <c r="L11" s="93"/>
      <c r="M11" s="3" t="s">
        <v>13</v>
      </c>
      <c r="N11" s="4" t="s">
        <v>14</v>
      </c>
      <c r="O11" s="5" t="s">
        <v>15</v>
      </c>
      <c r="P11" s="3" t="s">
        <v>13</v>
      </c>
      <c r="Q11" s="4" t="s">
        <v>14</v>
      </c>
      <c r="R11" s="5" t="s">
        <v>15</v>
      </c>
      <c r="S11" s="4" t="s">
        <v>13</v>
      </c>
      <c r="T11" s="4" t="s">
        <v>14</v>
      </c>
      <c r="U11" s="4" t="s">
        <v>15</v>
      </c>
      <c r="V11" s="3" t="s">
        <v>13</v>
      </c>
      <c r="W11" s="4" t="s">
        <v>14</v>
      </c>
      <c r="X11" s="5" t="s">
        <v>15</v>
      </c>
      <c r="Y11" s="4" t="s">
        <v>13</v>
      </c>
      <c r="Z11" s="4" t="s">
        <v>14</v>
      </c>
      <c r="AA11" s="5" t="s">
        <v>15</v>
      </c>
    </row>
    <row r="12" spans="1:27" x14ac:dyDescent="0.2">
      <c r="A12" s="16" t="s">
        <v>80</v>
      </c>
      <c r="B12" s="16" t="s">
        <v>81</v>
      </c>
      <c r="K12" s="7" t="s">
        <v>81</v>
      </c>
      <c r="L12" s="7" t="s">
        <v>81</v>
      </c>
      <c r="M12" s="35">
        <v>38867</v>
      </c>
      <c r="N12" s="36">
        <v>38792.99</v>
      </c>
      <c r="O12" s="10">
        <f>IFERROR(M12/N12,"-")</f>
        <v>1.0019078189126438</v>
      </c>
      <c r="P12" s="35">
        <v>36516</v>
      </c>
      <c r="Q12" s="36">
        <v>36626.79</v>
      </c>
      <c r="R12" s="10">
        <f>IFERROR(P12/Q12,"-")</f>
        <v>0.99697516489979054</v>
      </c>
      <c r="S12" s="35">
        <v>34598</v>
      </c>
      <c r="T12" s="36">
        <v>34898.089999999997</v>
      </c>
      <c r="U12" s="11">
        <f>IFERROR(S12/T12,"-")</f>
        <v>0.99140096205838213</v>
      </c>
      <c r="V12" s="35">
        <v>32535</v>
      </c>
      <c r="W12" s="36">
        <v>32958.89</v>
      </c>
      <c r="X12" s="10">
        <f>IFERROR(V12/W12,"-")</f>
        <v>0.98713882658062824</v>
      </c>
      <c r="Y12" s="35">
        <f>AVERAGE(M12,P12,S12,V12)</f>
        <v>35629</v>
      </c>
      <c r="Z12" s="36">
        <f>AVERAGE(N12,Q12,T12,W12)</f>
        <v>35819.19</v>
      </c>
      <c r="AA12" s="10">
        <f>Y12/Z12</f>
        <v>0.99469027635744967</v>
      </c>
    </row>
    <row r="13" spans="1:27" x14ac:dyDescent="0.2">
      <c r="A13" s="16" t="s">
        <v>80</v>
      </c>
      <c r="B13" s="16" t="s">
        <v>82</v>
      </c>
      <c r="K13" s="7" t="s">
        <v>82</v>
      </c>
      <c r="L13" s="7" t="s">
        <v>132</v>
      </c>
      <c r="M13" s="35">
        <v>138410</v>
      </c>
      <c r="N13" s="36">
        <v>137529.75</v>
      </c>
      <c r="O13" s="10">
        <f t="shared" ref="O13:O16" si="0">IFERROR(M13/N13,"-")</f>
        <v>1.0064004333607819</v>
      </c>
      <c r="P13" s="35">
        <v>133922</v>
      </c>
      <c r="Q13" s="36">
        <v>132153.75</v>
      </c>
      <c r="R13" s="10">
        <f t="shared" ref="R13:R16" si="1">IFERROR(P13/Q13,"-")</f>
        <v>1.0133802483849303</v>
      </c>
      <c r="S13" s="35">
        <v>129406</v>
      </c>
      <c r="T13" s="36">
        <v>128216.15</v>
      </c>
      <c r="U13" s="11">
        <f t="shared" ref="U13:U16" si="2">IFERROR(S13/T13,"-")</f>
        <v>1.0092800321956321</v>
      </c>
      <c r="V13" s="35">
        <v>123799</v>
      </c>
      <c r="W13" s="36">
        <v>122877.26</v>
      </c>
      <c r="X13" s="10">
        <f t="shared" ref="X13:X16" si="3">IFERROR(V13/W13,"-")</f>
        <v>1.0075013065883793</v>
      </c>
      <c r="Y13" s="35">
        <f t="shared" ref="Y13:Z15" si="4">AVERAGE(M13,P13,S13,V13)</f>
        <v>131384.25</v>
      </c>
      <c r="Z13" s="36">
        <f t="shared" si="4"/>
        <v>130194.22750000001</v>
      </c>
      <c r="AA13" s="10">
        <f t="shared" ref="AA13:AA16" si="5">Y13/Z13</f>
        <v>1.0091403630011169</v>
      </c>
    </row>
    <row r="14" spans="1:27" x14ac:dyDescent="0.2">
      <c r="A14" s="16" t="s">
        <v>80</v>
      </c>
      <c r="B14" s="16" t="s">
        <v>83</v>
      </c>
      <c r="K14" s="7" t="s">
        <v>119</v>
      </c>
      <c r="L14" s="7" t="s">
        <v>133</v>
      </c>
      <c r="M14" s="35">
        <v>177886</v>
      </c>
      <c r="N14" s="36">
        <v>177937.84</v>
      </c>
      <c r="O14" s="10">
        <f t="shared" si="0"/>
        <v>0.99970866230589295</v>
      </c>
      <c r="P14" s="35">
        <v>169726</v>
      </c>
      <c r="Q14" s="36">
        <v>169585.84</v>
      </c>
      <c r="R14" s="10">
        <f t="shared" si="1"/>
        <v>1.0008264840979648</v>
      </c>
      <c r="S14" s="35">
        <v>163018</v>
      </c>
      <c r="T14" s="36">
        <v>162987.54</v>
      </c>
      <c r="U14" s="11">
        <f t="shared" si="2"/>
        <v>1.000186885451489</v>
      </c>
      <c r="V14" s="35">
        <v>156374</v>
      </c>
      <c r="W14" s="36">
        <v>155926.64000000001</v>
      </c>
      <c r="X14" s="10">
        <f t="shared" si="3"/>
        <v>1.0028690414928456</v>
      </c>
      <c r="Y14" s="35">
        <f>AVERAGE(M14,P14,S14,V14)</f>
        <v>166751</v>
      </c>
      <c r="Z14" s="36">
        <f>AVERAGE(N14,Q14,T14,W14)</f>
        <v>166609.465</v>
      </c>
      <c r="AA14" s="10">
        <f t="shared" si="5"/>
        <v>1.0008495015574295</v>
      </c>
    </row>
    <row r="15" spans="1:27" x14ac:dyDescent="0.2">
      <c r="A15" s="16" t="s">
        <v>80</v>
      </c>
      <c r="B15" s="16" t="s">
        <v>84</v>
      </c>
      <c r="K15" s="7" t="s">
        <v>120</v>
      </c>
      <c r="L15" s="7" t="s">
        <v>134</v>
      </c>
      <c r="M15" s="35">
        <v>40886</v>
      </c>
      <c r="N15" s="36">
        <v>40770.19</v>
      </c>
      <c r="O15" s="10">
        <f t="shared" si="0"/>
        <v>1.0028405558080549</v>
      </c>
      <c r="P15" s="35">
        <v>38734</v>
      </c>
      <c r="Q15" s="36">
        <v>38352.69</v>
      </c>
      <c r="R15" s="10">
        <f t="shared" si="1"/>
        <v>1.0099421970140816</v>
      </c>
      <c r="S15" s="35">
        <v>36938</v>
      </c>
      <c r="T15" s="36">
        <v>36704.49</v>
      </c>
      <c r="U15" s="11">
        <f t="shared" si="2"/>
        <v>1.0063618919647161</v>
      </c>
      <c r="V15" s="35">
        <v>34961</v>
      </c>
      <c r="W15" s="36">
        <v>34685.49</v>
      </c>
      <c r="X15" s="10">
        <f t="shared" si="3"/>
        <v>1.0079430909005467</v>
      </c>
      <c r="Y15" s="35">
        <f t="shared" si="4"/>
        <v>37879.75</v>
      </c>
      <c r="Z15" s="36">
        <f t="shared" si="4"/>
        <v>37628.214999999997</v>
      </c>
      <c r="AA15" s="10">
        <f t="shared" si="5"/>
        <v>1.0066847444132017</v>
      </c>
    </row>
    <row r="16" spans="1:27" x14ac:dyDescent="0.2">
      <c r="A16" s="16" t="s">
        <v>80</v>
      </c>
      <c r="B16" s="16" t="s">
        <v>65</v>
      </c>
      <c r="K16" s="7" t="s">
        <v>65</v>
      </c>
      <c r="L16" s="7" t="s">
        <v>65</v>
      </c>
      <c r="M16" s="35">
        <v>41508</v>
      </c>
      <c r="N16" s="36">
        <v>41559.89</v>
      </c>
      <c r="O16" s="10">
        <f t="shared" si="0"/>
        <v>0.99875144039120411</v>
      </c>
      <c r="P16" s="35">
        <v>39454</v>
      </c>
      <c r="Q16" s="36">
        <v>39307.49</v>
      </c>
      <c r="R16" s="10">
        <f t="shared" si="1"/>
        <v>1.0037272794574266</v>
      </c>
      <c r="S16" s="35">
        <v>37835</v>
      </c>
      <c r="T16" s="36">
        <v>37625.79</v>
      </c>
      <c r="U16" s="11">
        <f t="shared" si="2"/>
        <v>1.0055602819236487</v>
      </c>
      <c r="V16" s="35">
        <v>35929</v>
      </c>
      <c r="W16" s="36">
        <v>35737.089999999997</v>
      </c>
      <c r="X16" s="10">
        <f t="shared" si="3"/>
        <v>1.0053700511149621</v>
      </c>
      <c r="Y16" s="35">
        <f>AVERAGE(M16,P16,S16,V16)</f>
        <v>38681.5</v>
      </c>
      <c r="Z16" s="36">
        <f>AVERAGE(N16,Q16,T16,W16)</f>
        <v>38557.565000000002</v>
      </c>
      <c r="AA16" s="10">
        <f t="shared" si="5"/>
        <v>1.0032142849269656</v>
      </c>
    </row>
    <row r="17" spans="1:27" ht="12" thickBot="1" x14ac:dyDescent="0.25">
      <c r="L17" s="12" t="s">
        <v>4</v>
      </c>
      <c r="M17" s="13">
        <f>SUM(M12:M16)</f>
        <v>437557</v>
      </c>
      <c r="N17" s="13">
        <f>SUM(N12:N16)</f>
        <v>436590.66</v>
      </c>
      <c r="O17" s="14">
        <f>IFERROR(M17/N17,"-")</f>
        <v>1.0022133776292879</v>
      </c>
      <c r="P17" s="13">
        <f>SUM(P12:P16)</f>
        <v>418352</v>
      </c>
      <c r="Q17" s="13">
        <f>SUM(Q12:Q16)</f>
        <v>416026.56</v>
      </c>
      <c r="R17" s="14">
        <f>IFERROR(P17/Q17,"-")</f>
        <v>1.0055896431227853</v>
      </c>
      <c r="S17" s="13">
        <f>SUM(S12:S16)</f>
        <v>401795</v>
      </c>
      <c r="T17" s="13">
        <f>SUM(T12:T16)</f>
        <v>400432.06</v>
      </c>
      <c r="U17" s="14">
        <f>IFERROR(S17/T17,"-")</f>
        <v>1.0034036735220451</v>
      </c>
      <c r="V17" s="13">
        <f>SUM(V12:V16)</f>
        <v>383598</v>
      </c>
      <c r="W17" s="13">
        <f>SUM(W12:W16)</f>
        <v>382185.37</v>
      </c>
      <c r="X17" s="14">
        <f>IFERROR(V17/W17,"-")</f>
        <v>1.0036961906731281</v>
      </c>
      <c r="Y17" s="13">
        <f>SUM(Y12:Y16)</f>
        <v>410325.5</v>
      </c>
      <c r="Z17" s="13">
        <f>SUM(Z12:Z16)</f>
        <v>408808.66250000003</v>
      </c>
      <c r="AA17" s="15">
        <f>Y17/Z17</f>
        <v>1.0037103849285482</v>
      </c>
    </row>
    <row r="19" spans="1:27" x14ac:dyDescent="0.2">
      <c r="A19" s="41"/>
      <c r="B19" s="41"/>
      <c r="C19" s="41"/>
      <c r="D19" s="41" t="str">
        <f>D8</f>
        <v>J</v>
      </c>
      <c r="E19" s="41" t="s">
        <v>5</v>
      </c>
      <c r="F19" s="41">
        <f>F8</f>
        <v>6</v>
      </c>
      <c r="G19" s="41" t="s">
        <v>5</v>
      </c>
      <c r="H19" s="41">
        <f>H8+1</f>
        <v>2</v>
      </c>
      <c r="I19" s="41"/>
      <c r="J19" s="41"/>
      <c r="K19" s="41"/>
      <c r="L19" s="41" t="s">
        <v>17</v>
      </c>
      <c r="M19" s="41"/>
      <c r="N19" s="41"/>
    </row>
    <row r="20" spans="1:27" ht="12" thickBot="1" x14ac:dyDescent="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27" x14ac:dyDescent="0.2">
      <c r="L21" s="82" t="s">
        <v>79</v>
      </c>
      <c r="M21" s="82" t="s">
        <v>8</v>
      </c>
      <c r="N21" s="83"/>
      <c r="O21" s="84"/>
      <c r="P21" s="82" t="s">
        <v>9</v>
      </c>
      <c r="Q21" s="83"/>
      <c r="R21" s="84"/>
      <c r="S21" s="83" t="s">
        <v>10</v>
      </c>
      <c r="T21" s="83"/>
      <c r="U21" s="83"/>
      <c r="V21" s="82" t="s">
        <v>11</v>
      </c>
      <c r="W21" s="83"/>
      <c r="X21" s="84"/>
      <c r="Y21" s="83" t="s">
        <v>12</v>
      </c>
      <c r="Z21" s="83"/>
      <c r="AA21" s="84"/>
    </row>
    <row r="22" spans="1:27" x14ac:dyDescent="0.2">
      <c r="L22" s="93"/>
      <c r="M22" s="3" t="s">
        <v>13</v>
      </c>
      <c r="N22" s="4" t="s">
        <v>14</v>
      </c>
      <c r="O22" s="5" t="s">
        <v>15</v>
      </c>
      <c r="P22" s="3" t="s">
        <v>13</v>
      </c>
      <c r="Q22" s="4" t="s">
        <v>14</v>
      </c>
      <c r="R22" s="5" t="s">
        <v>15</v>
      </c>
      <c r="S22" s="4" t="s">
        <v>13</v>
      </c>
      <c r="T22" s="4" t="s">
        <v>14</v>
      </c>
      <c r="U22" s="4" t="s">
        <v>15</v>
      </c>
      <c r="V22" s="3" t="s">
        <v>13</v>
      </c>
      <c r="W22" s="4" t="s">
        <v>14</v>
      </c>
      <c r="X22" s="5" t="s">
        <v>15</v>
      </c>
      <c r="Y22" s="4" t="s">
        <v>13</v>
      </c>
      <c r="Z22" s="4" t="s">
        <v>14</v>
      </c>
      <c r="AA22" s="5" t="s">
        <v>15</v>
      </c>
    </row>
    <row r="23" spans="1:27" x14ac:dyDescent="0.2">
      <c r="K23" s="7" t="s">
        <v>81</v>
      </c>
      <c r="L23" s="7" t="s">
        <v>81</v>
      </c>
      <c r="M23" s="35">
        <f>IFERROR(M34*10^6/M12,"-")</f>
        <v>2394.4730272467646</v>
      </c>
      <c r="N23" s="36">
        <f t="shared" ref="N23:N28" si="6">IFERROR(N34*10^6/N12,"-")</f>
        <v>2398.4627562866385</v>
      </c>
      <c r="O23" s="10">
        <f>IFERROR(M23/N23,"-")</f>
        <v>0.9983365474283824</v>
      </c>
      <c r="P23" s="35">
        <f>IFERROR(P34*10^6/P12,"-")</f>
        <v>2408.6711225216341</v>
      </c>
      <c r="Q23" s="36">
        <f t="shared" ref="Q23:Q28" si="7">IFERROR(Q34*10^6/Q12,"-")</f>
        <v>2426.915339837316</v>
      </c>
      <c r="R23" s="10">
        <f>IFERROR(P23/Q23,"-")</f>
        <v>0.99248254893106203</v>
      </c>
      <c r="S23" s="35">
        <f>IFERROR(S34*10^6/S12,"-")</f>
        <v>2374.7864882363142</v>
      </c>
      <c r="T23" s="36">
        <f t="shared" ref="T23:T28" si="8">IFERROR(T34*10^6/T12,"-")</f>
        <v>2391.5355465012558</v>
      </c>
      <c r="U23" s="11">
        <f>IFERROR(S23/T23,"-")</f>
        <v>0.99299652547943729</v>
      </c>
      <c r="V23" s="35">
        <f>IFERROR(V34*10^6/V12,"-")</f>
        <v>2470.2665990471801</v>
      </c>
      <c r="W23" s="36">
        <f t="shared" ref="W23:W28" si="9">IFERROR(W34*10^6/W12,"-")</f>
        <v>2441.6435159072407</v>
      </c>
      <c r="X23" s="10">
        <f>IFERROR(V23/W23,"-")</f>
        <v>1.0117228755768239</v>
      </c>
      <c r="Y23" s="35">
        <f>AVERAGE(M23,P23,S23,V23)</f>
        <v>2412.0493092629731</v>
      </c>
      <c r="Z23" s="36">
        <f t="shared" ref="Z23:Z27" si="10">AVERAGE(N23,Q23,T23,W23)</f>
        <v>2414.6392896331126</v>
      </c>
      <c r="AA23" s="10">
        <f>Y23/Z23</f>
        <v>0.9989273841516374</v>
      </c>
    </row>
    <row r="24" spans="1:27" x14ac:dyDescent="0.2">
      <c r="K24" s="7" t="s">
        <v>82</v>
      </c>
      <c r="L24" s="7" t="s">
        <v>132</v>
      </c>
      <c r="M24" s="35">
        <f t="shared" ref="M24:M28" si="11">IFERROR(M35*10^6/M13,"-")</f>
        <v>3882.5268786937359</v>
      </c>
      <c r="N24" s="36">
        <f t="shared" si="6"/>
        <v>3843.9888996380787</v>
      </c>
      <c r="O24" s="10">
        <f t="shared" ref="O24:O27" si="12">IFERROR(M24/N24,"-")</f>
        <v>1.0100255177790147</v>
      </c>
      <c r="P24" s="35">
        <f t="shared" ref="P24:P28" si="13">IFERROR(P35*10^6/P13,"-")</f>
        <v>3920.9916366243033</v>
      </c>
      <c r="Q24" s="36">
        <f t="shared" si="7"/>
        <v>3863.5951702467769</v>
      </c>
      <c r="R24" s="10">
        <f t="shared" ref="R24:R27" si="14">IFERROR(P24/Q24,"-")</f>
        <v>1.0148557143925254</v>
      </c>
      <c r="S24" s="35">
        <f t="shared" ref="S24:S28" si="15">IFERROR(S35*10^6/S13,"-")</f>
        <v>3886.476106440196</v>
      </c>
      <c r="T24" s="36">
        <f t="shared" si="8"/>
        <v>3821.0022210930529</v>
      </c>
      <c r="U24" s="11">
        <f t="shared" ref="U24:U27" si="16">IFERROR(S24/T24,"-")</f>
        <v>1.0171352649275387</v>
      </c>
      <c r="V24" s="35">
        <f t="shared" ref="V24:Z28" si="17">IFERROR(V35*10^6/V13,"-")</f>
        <v>4034.6707806201989</v>
      </c>
      <c r="W24" s="36">
        <f t="shared" si="9"/>
        <v>3915.1270142254152</v>
      </c>
      <c r="X24" s="10">
        <f t="shared" ref="X24:X27" si="18">IFERROR(V24/W24,"-")</f>
        <v>1.0305338156234594</v>
      </c>
      <c r="Y24" s="35">
        <f t="shared" ref="Y24:Y26" si="19">AVERAGE(M24,P24,S24,V24)</f>
        <v>3931.1663505946085</v>
      </c>
      <c r="Z24" s="36">
        <f t="shared" si="10"/>
        <v>3860.928326300831</v>
      </c>
      <c r="AA24" s="10">
        <f t="shared" ref="AA24:AA27" si="20">Y24/Z24</f>
        <v>1.0181920041911456</v>
      </c>
    </row>
    <row r="25" spans="1:27" x14ac:dyDescent="0.2">
      <c r="K25" s="7" t="s">
        <v>119</v>
      </c>
      <c r="L25" s="7" t="s">
        <v>133</v>
      </c>
      <c r="M25" s="35">
        <f t="shared" si="11"/>
        <v>3417.0130023160896</v>
      </c>
      <c r="N25" s="36">
        <f t="shared" si="6"/>
        <v>3414.1847054004929</v>
      </c>
      <c r="O25" s="10">
        <f t="shared" si="12"/>
        <v>1.0008283959889817</v>
      </c>
      <c r="P25" s="35">
        <f t="shared" si="13"/>
        <v>3453.5690042774827</v>
      </c>
      <c r="Q25" s="36">
        <f t="shared" si="7"/>
        <v>3443.5260490498504</v>
      </c>
      <c r="R25" s="10">
        <f t="shared" si="14"/>
        <v>1.0029164743012191</v>
      </c>
      <c r="S25" s="35">
        <f t="shared" si="15"/>
        <v>3425.0585914438898</v>
      </c>
      <c r="T25" s="36">
        <f t="shared" si="8"/>
        <v>3405.5856442155023</v>
      </c>
      <c r="U25" s="11">
        <f t="shared" si="16"/>
        <v>1.0057179437731842</v>
      </c>
      <c r="V25" s="35">
        <f t="shared" si="17"/>
        <v>3538.2222285674088</v>
      </c>
      <c r="W25" s="36">
        <f t="shared" si="9"/>
        <v>3481.4842402811983</v>
      </c>
      <c r="X25" s="10">
        <f t="shared" si="18"/>
        <v>1.0162970688276411</v>
      </c>
      <c r="Y25" s="35">
        <f t="shared" si="19"/>
        <v>3458.4657066512177</v>
      </c>
      <c r="Z25" s="36">
        <f t="shared" si="10"/>
        <v>3436.1951597367606</v>
      </c>
      <c r="AA25" s="10">
        <f t="shared" si="20"/>
        <v>1.0064811647415752</v>
      </c>
    </row>
    <row r="26" spans="1:27" x14ac:dyDescent="0.2">
      <c r="K26" s="7" t="s">
        <v>120</v>
      </c>
      <c r="L26" s="7" t="s">
        <v>134</v>
      </c>
      <c r="M26" s="35">
        <f t="shared" si="11"/>
        <v>3290.9621029203149</v>
      </c>
      <c r="N26" s="36">
        <f t="shared" si="6"/>
        <v>3271.2983429804958</v>
      </c>
      <c r="O26" s="10">
        <f t="shared" si="12"/>
        <v>1.006010995598128</v>
      </c>
      <c r="P26" s="35">
        <f t="shared" si="13"/>
        <v>3329.7269058191764</v>
      </c>
      <c r="Q26" s="36">
        <f t="shared" si="7"/>
        <v>3307.8340051245427</v>
      </c>
      <c r="R26" s="10">
        <f t="shared" si="14"/>
        <v>1.0066185004025949</v>
      </c>
      <c r="S26" s="35">
        <f t="shared" si="15"/>
        <v>3314.4167797390223</v>
      </c>
      <c r="T26" s="36">
        <f t="shared" si="8"/>
        <v>3274.0945500128187</v>
      </c>
      <c r="U26" s="11">
        <f t="shared" si="16"/>
        <v>1.012315536130759</v>
      </c>
      <c r="V26" s="35">
        <f t="shared" si="17"/>
        <v>3467.950623551958</v>
      </c>
      <c r="W26" s="36">
        <f t="shared" si="9"/>
        <v>3356.1952424486435</v>
      </c>
      <c r="X26" s="10">
        <f t="shared" si="18"/>
        <v>1.0332982359577445</v>
      </c>
      <c r="Y26" s="35">
        <f t="shared" si="19"/>
        <v>3350.7641030076179</v>
      </c>
      <c r="Z26" s="36">
        <f t="shared" si="10"/>
        <v>3302.3555351416253</v>
      </c>
      <c r="AA26" s="10">
        <f t="shared" si="20"/>
        <v>1.0146587995601499</v>
      </c>
    </row>
    <row r="27" spans="1:27" x14ac:dyDescent="0.2">
      <c r="K27" s="7" t="s">
        <v>65</v>
      </c>
      <c r="L27" s="7" t="s">
        <v>65</v>
      </c>
      <c r="M27" s="35">
        <f t="shared" si="11"/>
        <v>3236.4230174906047</v>
      </c>
      <c r="N27" s="36">
        <f t="shared" si="6"/>
        <v>3225.4384292162467</v>
      </c>
      <c r="O27" s="10">
        <f t="shared" si="12"/>
        <v>1.0034056109007876</v>
      </c>
      <c r="P27" s="35">
        <f t="shared" si="13"/>
        <v>3266.6314999746542</v>
      </c>
      <c r="Q27" s="36">
        <f t="shared" si="7"/>
        <v>3259.2142627270282</v>
      </c>
      <c r="R27" s="10">
        <f t="shared" si="14"/>
        <v>1.0022757746652164</v>
      </c>
      <c r="S27" s="35">
        <f t="shared" si="15"/>
        <v>3239.5155004625344</v>
      </c>
      <c r="T27" s="36">
        <f t="shared" si="8"/>
        <v>3226.9572187055742</v>
      </c>
      <c r="U27" s="11">
        <f t="shared" si="16"/>
        <v>1.0038916790356451</v>
      </c>
      <c r="V27" s="35">
        <f t="shared" si="17"/>
        <v>3370.4559692727321</v>
      </c>
      <c r="W27" s="36">
        <f t="shared" si="9"/>
        <v>3309.4828031605266</v>
      </c>
      <c r="X27" s="10">
        <f t="shared" si="18"/>
        <v>1.0184237748732148</v>
      </c>
      <c r="Y27" s="35">
        <f>AVERAGE(M27,P27,S27,V27)</f>
        <v>3278.2564968001316</v>
      </c>
      <c r="Z27" s="36">
        <f t="shared" si="10"/>
        <v>3255.2731784523439</v>
      </c>
      <c r="AA27" s="10">
        <f t="shared" si="20"/>
        <v>1.0070603347516027</v>
      </c>
    </row>
    <row r="28" spans="1:27" ht="12" thickBot="1" x14ac:dyDescent="0.25">
      <c r="L28" s="12" t="s">
        <v>4</v>
      </c>
      <c r="M28" s="13">
        <f t="shared" si="11"/>
        <v>3444.5272878962055</v>
      </c>
      <c r="N28" s="13">
        <f t="shared" si="6"/>
        <v>3428.0150364187821</v>
      </c>
      <c r="O28" s="14">
        <f>IFERROR(M28/N28,"-")</f>
        <v>1.0048168550318477</v>
      </c>
      <c r="P28" s="13">
        <f t="shared" si="13"/>
        <v>3482.8992108559301</v>
      </c>
      <c r="Q28" s="13">
        <f t="shared" si="7"/>
        <v>3457.5384574725222</v>
      </c>
      <c r="R28" s="14">
        <f>IFERROR(P28/Q28,"-")</f>
        <v>1.0073349157776099</v>
      </c>
      <c r="S28" s="13">
        <f t="shared" si="15"/>
        <v>3455.5865239238919</v>
      </c>
      <c r="T28" s="13">
        <f t="shared" si="8"/>
        <v>3421.3869598752908</v>
      </c>
      <c r="U28" s="14">
        <f>IFERROR(S28/T28,"-")</f>
        <v>1.0099958187862643</v>
      </c>
      <c r="V28" s="13">
        <f t="shared" si="17"/>
        <v>3585.7445263270401</v>
      </c>
      <c r="W28" s="13">
        <f t="shared" si="9"/>
        <v>3503.7778689173792</v>
      </c>
      <c r="X28" s="14">
        <f>IFERROR(V28/W28,"-")</f>
        <v>1.0233937939207851</v>
      </c>
      <c r="Y28" s="13">
        <f t="shared" si="17"/>
        <v>3490.0199313471862</v>
      </c>
      <c r="Z28" s="13">
        <f t="shared" si="17"/>
        <v>3451.6103529239667</v>
      </c>
      <c r="AA28" s="15">
        <f>Y28/Z28</f>
        <v>1.0111280169242398</v>
      </c>
    </row>
    <row r="30" spans="1:27" x14ac:dyDescent="0.2">
      <c r="A30" s="41"/>
      <c r="B30" s="41"/>
      <c r="C30" s="41"/>
      <c r="D30" s="41" t="str">
        <f>D19</f>
        <v>J</v>
      </c>
      <c r="E30" s="41" t="s">
        <v>5</v>
      </c>
      <c r="F30" s="41">
        <f>F19</f>
        <v>6</v>
      </c>
      <c r="G30" s="41" t="s">
        <v>5</v>
      </c>
      <c r="H30" s="41">
        <f>H19+1</f>
        <v>3</v>
      </c>
      <c r="I30" s="41"/>
      <c r="J30" s="41"/>
      <c r="K30" s="41"/>
      <c r="L30" s="41" t="s">
        <v>18</v>
      </c>
      <c r="M30" s="41"/>
    </row>
    <row r="31" spans="1:27" ht="12" thickBot="1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27" x14ac:dyDescent="0.2">
      <c r="L32" s="82" t="s">
        <v>79</v>
      </c>
      <c r="M32" s="82" t="s">
        <v>8</v>
      </c>
      <c r="N32" s="83"/>
      <c r="O32" s="84"/>
      <c r="P32" s="82" t="s">
        <v>9</v>
      </c>
      <c r="Q32" s="83"/>
      <c r="R32" s="84"/>
      <c r="S32" s="83" t="s">
        <v>10</v>
      </c>
      <c r="T32" s="83"/>
      <c r="U32" s="83"/>
      <c r="V32" s="82" t="s">
        <v>11</v>
      </c>
      <c r="W32" s="83"/>
      <c r="X32" s="84"/>
      <c r="Y32" s="83" t="s">
        <v>40</v>
      </c>
      <c r="Z32" s="83"/>
      <c r="AA32" s="84"/>
    </row>
    <row r="33" spans="1:27" x14ac:dyDescent="0.2">
      <c r="L33" s="93"/>
      <c r="M33" s="3" t="s">
        <v>13</v>
      </c>
      <c r="N33" s="4" t="s">
        <v>14</v>
      </c>
      <c r="O33" s="5" t="s">
        <v>15</v>
      </c>
      <c r="P33" s="3" t="s">
        <v>13</v>
      </c>
      <c r="Q33" s="4" t="s">
        <v>14</v>
      </c>
      <c r="R33" s="5" t="s">
        <v>15</v>
      </c>
      <c r="S33" s="4" t="s">
        <v>13</v>
      </c>
      <c r="T33" s="4" t="s">
        <v>14</v>
      </c>
      <c r="U33" s="4" t="s">
        <v>15</v>
      </c>
      <c r="V33" s="3" t="s">
        <v>13</v>
      </c>
      <c r="W33" s="4" t="s">
        <v>14</v>
      </c>
      <c r="X33" s="5" t="s">
        <v>15</v>
      </c>
      <c r="Y33" s="4" t="s">
        <v>13</v>
      </c>
      <c r="Z33" s="4" t="s">
        <v>14</v>
      </c>
      <c r="AA33" s="5" t="s">
        <v>15</v>
      </c>
    </row>
    <row r="34" spans="1:27" x14ac:dyDescent="0.2">
      <c r="A34" s="16" t="s">
        <v>80</v>
      </c>
      <c r="B34" s="16" t="s">
        <v>81</v>
      </c>
      <c r="K34" s="7" t="s">
        <v>81</v>
      </c>
      <c r="L34" s="7" t="s">
        <v>81</v>
      </c>
      <c r="M34" s="35">
        <v>93.065983150000008</v>
      </c>
      <c r="N34" s="36">
        <v>93.043541719999993</v>
      </c>
      <c r="O34" s="10">
        <f>IFERROR(M34/N34,"-")</f>
        <v>1.0002411927747501</v>
      </c>
      <c r="P34" s="35">
        <v>87.955034709999993</v>
      </c>
      <c r="Q34" s="36">
        <v>88.8901185</v>
      </c>
      <c r="R34" s="10">
        <f>IFERROR(P34/Q34,"-")</f>
        <v>0.98948045288071018</v>
      </c>
      <c r="S34" s="35">
        <v>82.162862919999995</v>
      </c>
      <c r="T34" s="36">
        <v>83.460022739999999</v>
      </c>
      <c r="U34" s="11">
        <f>IFERROR(S34/T34,"-")</f>
        <v>0.98445771068094479</v>
      </c>
      <c r="V34" s="35">
        <v>80.370123800000002</v>
      </c>
      <c r="W34" s="36">
        <v>80.473860060000007</v>
      </c>
      <c r="X34" s="10">
        <f>IFERROR(V34/W34,"-")</f>
        <v>0.99871093222168461</v>
      </c>
      <c r="Y34" s="35">
        <f>AVERAGE(M34,P34,S34,V34)</f>
        <v>85.888501144999992</v>
      </c>
      <c r="Z34" s="36">
        <f t="shared" ref="Z34:Z38" si="21">AVERAGE(N34,Q34,T34,W34)</f>
        <v>86.466885754999993</v>
      </c>
      <c r="AA34" s="10">
        <f>Y34/Z34</f>
        <v>0.99331091197572641</v>
      </c>
    </row>
    <row r="35" spans="1:27" x14ac:dyDescent="0.2">
      <c r="A35" s="16" t="s">
        <v>80</v>
      </c>
      <c r="B35" s="16" t="s">
        <v>82</v>
      </c>
      <c r="K35" s="7" t="s">
        <v>82</v>
      </c>
      <c r="L35" s="7" t="s">
        <v>132</v>
      </c>
      <c r="M35" s="35">
        <v>537.38054527999998</v>
      </c>
      <c r="N35" s="36">
        <v>528.66283237000005</v>
      </c>
      <c r="O35" s="10">
        <f t="shared" ref="O35:O38" si="22">IFERROR(M35/N35,"-")</f>
        <v>1.0164901187982487</v>
      </c>
      <c r="P35" s="35">
        <v>525.10704195999995</v>
      </c>
      <c r="Q35" s="36">
        <v>510.58859023000002</v>
      </c>
      <c r="R35" s="10">
        <f t="shared" ref="R35:R38" si="23">IFERROR(P35/Q35,"-")</f>
        <v>1.0284347359259634</v>
      </c>
      <c r="S35" s="35">
        <v>502.93332702999999</v>
      </c>
      <c r="T35" s="36">
        <v>489.91419393000001</v>
      </c>
      <c r="U35" s="11">
        <f t="shared" ref="U35:U38" si="24">IFERROR(S35/T35,"-")</f>
        <v>1.0265743129333791</v>
      </c>
      <c r="V35" s="35">
        <v>499.48820797000002</v>
      </c>
      <c r="W35" s="36">
        <v>481.08008006</v>
      </c>
      <c r="X35" s="10">
        <f t="shared" ref="X35:X38" si="25">IFERROR(V35/W35,"-")</f>
        <v>1.0382641657241434</v>
      </c>
      <c r="Y35" s="35">
        <f t="shared" ref="Y35:Y38" si="26">AVERAGE(M35,P35,S35,V35)</f>
        <v>516.22728055999994</v>
      </c>
      <c r="Z35" s="36">
        <f t="shared" si="21"/>
        <v>502.56142414750002</v>
      </c>
      <c r="AA35" s="10">
        <f t="shared" ref="AA35:AA39" si="27">Y35/Z35</f>
        <v>1.0271924102326029</v>
      </c>
    </row>
    <row r="36" spans="1:27" x14ac:dyDescent="0.2">
      <c r="A36" s="16" t="s">
        <v>80</v>
      </c>
      <c r="B36" s="16" t="s">
        <v>83</v>
      </c>
      <c r="K36" s="7" t="s">
        <v>119</v>
      </c>
      <c r="L36" s="7" t="s">
        <v>133</v>
      </c>
      <c r="M36" s="35">
        <v>607.83877493</v>
      </c>
      <c r="N36" s="36">
        <v>607.51265183999999</v>
      </c>
      <c r="O36" s="10">
        <f t="shared" si="22"/>
        <v>1.0005368169518976</v>
      </c>
      <c r="P36" s="35">
        <v>586.16045282000005</v>
      </c>
      <c r="Q36" s="36">
        <v>583.97325759</v>
      </c>
      <c r="R36" s="10">
        <f t="shared" si="23"/>
        <v>1.003745368818816</v>
      </c>
      <c r="S36" s="35">
        <v>558.34620146000009</v>
      </c>
      <c r="T36" s="36">
        <v>555.06802641000002</v>
      </c>
      <c r="U36" s="11">
        <f t="shared" si="24"/>
        <v>1.0059058978251769</v>
      </c>
      <c r="V36" s="35">
        <v>553.28596276999997</v>
      </c>
      <c r="W36" s="36">
        <v>542.85613979999994</v>
      </c>
      <c r="X36" s="10">
        <f t="shared" si="25"/>
        <v>1.019212867287165</v>
      </c>
      <c r="Y36" s="35">
        <f t="shared" si="26"/>
        <v>576.407847995</v>
      </c>
      <c r="Z36" s="36">
        <f t="shared" si="21"/>
        <v>572.35251891000007</v>
      </c>
      <c r="AA36" s="10">
        <f t="shared" si="27"/>
        <v>1.0070853695074549</v>
      </c>
    </row>
    <row r="37" spans="1:27" x14ac:dyDescent="0.2">
      <c r="A37" s="16" t="s">
        <v>80</v>
      </c>
      <c r="B37" s="16" t="s">
        <v>84</v>
      </c>
      <c r="K37" s="7" t="s">
        <v>120</v>
      </c>
      <c r="L37" s="7" t="s">
        <v>134</v>
      </c>
      <c r="M37" s="35">
        <v>134.55427653999999</v>
      </c>
      <c r="N37" s="36">
        <v>133.37145498999999</v>
      </c>
      <c r="O37" s="10">
        <f t="shared" si="22"/>
        <v>1.0088686259746411</v>
      </c>
      <c r="P37" s="35">
        <v>128.97364196999999</v>
      </c>
      <c r="Q37" s="36">
        <v>126.86433217</v>
      </c>
      <c r="R37" s="10">
        <f t="shared" si="23"/>
        <v>1.016626499851617</v>
      </c>
      <c r="S37" s="35">
        <v>122.42792701</v>
      </c>
      <c r="T37" s="36">
        <v>120.17397067</v>
      </c>
      <c r="U37" s="11">
        <f t="shared" si="24"/>
        <v>1.0187557782058263</v>
      </c>
      <c r="V37" s="35">
        <v>121.24302175</v>
      </c>
      <c r="W37" s="36">
        <v>116.41127652</v>
      </c>
      <c r="X37" s="10">
        <f t="shared" si="25"/>
        <v>1.0415058177733312</v>
      </c>
      <c r="Y37" s="35">
        <f t="shared" si="26"/>
        <v>126.79971681749998</v>
      </c>
      <c r="Z37" s="36">
        <f t="shared" si="21"/>
        <v>124.2052585875</v>
      </c>
      <c r="AA37" s="10">
        <f t="shared" si="27"/>
        <v>1.0208884733183197</v>
      </c>
    </row>
    <row r="38" spans="1:27" x14ac:dyDescent="0.2">
      <c r="A38" s="16" t="s">
        <v>80</v>
      </c>
      <c r="B38" s="16" t="s">
        <v>65</v>
      </c>
      <c r="K38" s="7" t="s">
        <v>65</v>
      </c>
      <c r="L38" s="7" t="s">
        <v>65</v>
      </c>
      <c r="M38" s="35">
        <v>134.33744661</v>
      </c>
      <c r="N38" s="36">
        <v>134.04886632</v>
      </c>
      <c r="O38" s="10">
        <f t="shared" si="22"/>
        <v>1.0021527991837775</v>
      </c>
      <c r="P38" s="35">
        <v>128.88167920000001</v>
      </c>
      <c r="Q38" s="36">
        <v>128.11153204000001</v>
      </c>
      <c r="R38" s="10">
        <f t="shared" si="23"/>
        <v>1.0060115365708024</v>
      </c>
      <c r="S38" s="35">
        <v>122.56706896</v>
      </c>
      <c r="T38" s="36">
        <v>121.41681465000001</v>
      </c>
      <c r="U38" s="11">
        <f t="shared" si="24"/>
        <v>1.0094735997918884</v>
      </c>
      <c r="V38" s="35">
        <v>121.09711252</v>
      </c>
      <c r="W38" s="36">
        <v>118.27128479000001</v>
      </c>
      <c r="X38" s="10">
        <f t="shared" si="25"/>
        <v>1.0238927626009768</v>
      </c>
      <c r="Y38" s="35">
        <f t="shared" si="26"/>
        <v>126.72082682250002</v>
      </c>
      <c r="Z38" s="36">
        <f t="shared" si="21"/>
        <v>125.46212445</v>
      </c>
      <c r="AA38" s="10">
        <f>Y38/Z38</f>
        <v>1.0100325287652978</v>
      </c>
    </row>
    <row r="39" spans="1:27" ht="12" thickBot="1" x14ac:dyDescent="0.25">
      <c r="L39" s="12" t="s">
        <v>4</v>
      </c>
      <c r="M39" s="13">
        <f>SUM(M34:M38)</f>
        <v>1507.1770265099999</v>
      </c>
      <c r="N39" s="13">
        <f>SUM(N34:N38)</f>
        <v>1496.63934724</v>
      </c>
      <c r="O39" s="14">
        <f>IFERROR(M39/N39,"-")</f>
        <v>1.0070408941803066</v>
      </c>
      <c r="P39" s="13">
        <f>SUM(P34:P38)</f>
        <v>1457.07785066</v>
      </c>
      <c r="Q39" s="13">
        <f>SUM(Q34:Q38)</f>
        <v>1438.4278305299997</v>
      </c>
      <c r="R39" s="14">
        <f>IFERROR(P39/Q39,"-")</f>
        <v>1.0129655584619275</v>
      </c>
      <c r="S39" s="13">
        <f>SUM(S34:S38)</f>
        <v>1388.43738738</v>
      </c>
      <c r="T39" s="13">
        <f>SUM(T34:T38)</f>
        <v>1370.0330284000001</v>
      </c>
      <c r="U39" s="14">
        <f>IFERROR(S39/T39,"-")</f>
        <v>1.0134335148120432</v>
      </c>
      <c r="V39" s="13">
        <f>SUM(V34:V38)</f>
        <v>1375.4844288099998</v>
      </c>
      <c r="W39" s="13">
        <f>SUM(W34:W38)</f>
        <v>1339.09264123</v>
      </c>
      <c r="X39" s="14">
        <f>IFERROR(V39/W39,"-")</f>
        <v>1.0271764525168123</v>
      </c>
      <c r="Y39" s="13">
        <f t="shared" ref="Y39" si="28">SUM(Y34:Y38)</f>
        <v>1432.0441733399998</v>
      </c>
      <c r="Z39" s="13">
        <f t="shared" ref="Z39" si="29">SUM(Z34:Z38)</f>
        <v>1411.0482118499999</v>
      </c>
      <c r="AA39" s="15">
        <f t="shared" si="27"/>
        <v>1.0148796910790685</v>
      </c>
    </row>
  </sheetData>
  <mergeCells count="18">
    <mergeCell ref="Y32:AA32"/>
    <mergeCell ref="L21:L22"/>
    <mergeCell ref="M21:O21"/>
    <mergeCell ref="P21:R21"/>
    <mergeCell ref="S21:U21"/>
    <mergeCell ref="V21:X21"/>
    <mergeCell ref="Y21:AA21"/>
    <mergeCell ref="L32:L33"/>
    <mergeCell ref="M32:O32"/>
    <mergeCell ref="P32:R32"/>
    <mergeCell ref="S32:U32"/>
    <mergeCell ref="V32:X32"/>
    <mergeCell ref="Y10:AA10"/>
    <mergeCell ref="L10:L11"/>
    <mergeCell ref="M10:O10"/>
    <mergeCell ref="P10:R10"/>
    <mergeCell ref="S10:U10"/>
    <mergeCell ref="V10:X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1A61E-2F7B-49C9-ADC1-FDAA955C63D7}">
  <dimension ref="A4:Z157"/>
  <sheetViews>
    <sheetView zoomScale="115" zoomScaleNormal="115" workbookViewId="0">
      <selection activeCell="Q8" sqref="A1:XFD1048576"/>
    </sheetView>
  </sheetViews>
  <sheetFormatPr defaultRowHeight="11.25" x14ac:dyDescent="0.2"/>
  <cols>
    <col min="1" max="1" width="9.140625" style="16"/>
    <col min="2" max="2" width="1.5703125" style="16" bestFit="1" customWidth="1"/>
    <col min="3" max="3" width="1.42578125" style="16" bestFit="1" customWidth="1"/>
    <col min="4" max="4" width="1.85546875" style="16" bestFit="1" customWidth="1"/>
    <col min="5" max="5" width="1.42578125" style="16" bestFit="1" customWidth="1"/>
    <col min="6" max="6" width="1.85546875" style="16" bestFit="1" customWidth="1"/>
    <col min="7" max="7" width="1.42578125" style="16" bestFit="1" customWidth="1"/>
    <col min="8" max="8" width="1.85546875" style="16" customWidth="1"/>
    <col min="9" max="9" width="3" style="16" customWidth="1"/>
    <col min="10" max="10" width="7.140625" style="16" hidden="1" customWidth="1"/>
    <col min="11" max="11" width="9" style="16" customWidth="1"/>
    <col min="12" max="26" width="7.7109375" style="16" customWidth="1"/>
    <col min="27" max="27" width="9.28515625" style="16" bestFit="1" customWidth="1"/>
    <col min="28" max="28" width="9.140625" style="16"/>
    <col min="29" max="29" width="17.42578125" style="16" bestFit="1" customWidth="1"/>
    <col min="30" max="16384" width="9.140625" style="16"/>
  </cols>
  <sheetData>
    <row r="4" spans="1:26" x14ac:dyDescent="0.2">
      <c r="B4" s="40" t="s">
        <v>124</v>
      </c>
    </row>
    <row r="6" spans="1:26" x14ac:dyDescent="0.2">
      <c r="A6" s="39"/>
      <c r="B6" s="39" t="s">
        <v>124</v>
      </c>
      <c r="C6" s="39" t="s">
        <v>5</v>
      </c>
      <c r="D6" s="39">
        <v>1</v>
      </c>
      <c r="E6" s="39"/>
      <c r="F6" s="39"/>
      <c r="G6" s="39"/>
      <c r="H6" s="39"/>
      <c r="I6" s="39"/>
      <c r="J6" s="39"/>
      <c r="K6" s="39" t="s">
        <v>156</v>
      </c>
      <c r="L6" s="39"/>
      <c r="M6" s="39"/>
      <c r="N6" s="39"/>
    </row>
    <row r="8" spans="1:26" ht="12.75" x14ac:dyDescent="0.2">
      <c r="A8" s="41"/>
      <c r="B8" s="41" t="s">
        <v>124</v>
      </c>
      <c r="C8" s="41" t="s">
        <v>5</v>
      </c>
      <c r="D8" s="41">
        <v>1</v>
      </c>
      <c r="E8" s="41" t="s">
        <v>5</v>
      </c>
      <c r="F8" s="41">
        <v>1</v>
      </c>
      <c r="G8" s="41"/>
      <c r="H8" s="41"/>
      <c r="I8" s="41"/>
      <c r="J8" s="41"/>
      <c r="K8" s="41" t="s">
        <v>143</v>
      </c>
      <c r="L8" s="41"/>
      <c r="M8" s="41"/>
      <c r="N8" s="41"/>
      <c r="O8" s="41"/>
      <c r="P8" s="41"/>
      <c r="Q8" s="41"/>
      <c r="T8" s="42"/>
    </row>
    <row r="10" spans="1:26" x14ac:dyDescent="0.2">
      <c r="B10" s="16" t="s">
        <v>124</v>
      </c>
      <c r="C10" s="16" t="s">
        <v>5</v>
      </c>
      <c r="D10" s="16">
        <v>1</v>
      </c>
      <c r="E10" s="16" t="s">
        <v>5</v>
      </c>
      <c r="F10" s="16">
        <v>1</v>
      </c>
      <c r="G10" s="16" t="s">
        <v>5</v>
      </c>
      <c r="H10" s="16">
        <v>1</v>
      </c>
      <c r="K10" s="16" t="s">
        <v>136</v>
      </c>
    </row>
    <row r="11" spans="1:26" ht="12" thickBot="1" x14ac:dyDescent="0.25"/>
    <row r="12" spans="1:26" ht="12" thickBot="1" x14ac:dyDescent="0.25">
      <c r="K12" s="2" t="s">
        <v>7</v>
      </c>
      <c r="L12" s="82" t="s">
        <v>8</v>
      </c>
      <c r="M12" s="83" t="s">
        <v>8</v>
      </c>
      <c r="N12" s="84"/>
      <c r="O12" s="85" t="s">
        <v>9</v>
      </c>
      <c r="P12" s="86" t="s">
        <v>9</v>
      </c>
      <c r="Q12" s="87"/>
      <c r="R12" s="82" t="s">
        <v>10</v>
      </c>
      <c r="S12" s="83" t="s">
        <v>10</v>
      </c>
      <c r="T12" s="84"/>
      <c r="U12" s="82" t="s">
        <v>11</v>
      </c>
      <c r="V12" s="83" t="s">
        <v>11</v>
      </c>
      <c r="W12" s="84"/>
      <c r="X12" s="82" t="s">
        <v>12</v>
      </c>
      <c r="Y12" s="83"/>
      <c r="Z12" s="84"/>
    </row>
    <row r="13" spans="1:26" x14ac:dyDescent="0.2">
      <c r="K13" s="3"/>
      <c r="L13" s="3" t="s">
        <v>13</v>
      </c>
      <c r="M13" s="4" t="s">
        <v>14</v>
      </c>
      <c r="N13" s="5" t="s">
        <v>15</v>
      </c>
      <c r="O13" s="2" t="s">
        <v>13</v>
      </c>
      <c r="P13" s="6" t="s">
        <v>14</v>
      </c>
      <c r="Q13" s="6" t="s">
        <v>15</v>
      </c>
      <c r="R13" s="3" t="s">
        <v>13</v>
      </c>
      <c r="S13" s="4" t="s">
        <v>14</v>
      </c>
      <c r="T13" s="5" t="s">
        <v>15</v>
      </c>
      <c r="U13" s="3" t="s">
        <v>13</v>
      </c>
      <c r="V13" s="4" t="s">
        <v>14</v>
      </c>
      <c r="W13" s="5" t="s">
        <v>15</v>
      </c>
      <c r="X13" s="4" t="s">
        <v>13</v>
      </c>
      <c r="Y13" s="4" t="s">
        <v>14</v>
      </c>
      <c r="Z13" s="5" t="s">
        <v>15</v>
      </c>
    </row>
    <row r="14" spans="1:26" x14ac:dyDescent="0.2">
      <c r="J14" s="7" t="s">
        <v>91</v>
      </c>
      <c r="K14" s="7" t="s">
        <v>127</v>
      </c>
      <c r="L14" s="8">
        <v>87032</v>
      </c>
      <c r="M14" s="9">
        <v>86142.37</v>
      </c>
      <c r="N14" s="10">
        <v>1.01032743817009</v>
      </c>
      <c r="O14" s="8">
        <v>79452</v>
      </c>
      <c r="P14" s="9">
        <v>76547.070000000007</v>
      </c>
      <c r="Q14" s="11">
        <v>1.037949591016351</v>
      </c>
      <c r="R14" s="8">
        <v>73997</v>
      </c>
      <c r="S14" s="9">
        <v>70761.37</v>
      </c>
      <c r="T14" s="10">
        <v>1.0457259377538903</v>
      </c>
      <c r="U14" s="8">
        <v>67122</v>
      </c>
      <c r="V14" s="9">
        <v>62964.78</v>
      </c>
      <c r="W14" s="10">
        <v>1.0660245299038607</v>
      </c>
      <c r="X14" s="8">
        <v>76900.75</v>
      </c>
      <c r="Y14" s="9">
        <v>74103.897499999992</v>
      </c>
      <c r="Z14" s="10">
        <v>1.0377423130814409</v>
      </c>
    </row>
    <row r="15" spans="1:26" x14ac:dyDescent="0.2">
      <c r="J15" s="7" t="s">
        <v>90</v>
      </c>
      <c r="K15" s="7" t="s">
        <v>126</v>
      </c>
      <c r="L15" s="8">
        <v>67453</v>
      </c>
      <c r="M15" s="9">
        <v>67397.58</v>
      </c>
      <c r="N15" s="10">
        <v>1.0008222847170476</v>
      </c>
      <c r="O15" s="8">
        <v>64398</v>
      </c>
      <c r="P15" s="9">
        <v>63955.48</v>
      </c>
      <c r="Q15" s="11">
        <v>1.0069191881602639</v>
      </c>
      <c r="R15" s="8">
        <v>61644</v>
      </c>
      <c r="S15" s="9">
        <v>61056.98</v>
      </c>
      <c r="T15" s="10">
        <v>1.0096142979885345</v>
      </c>
      <c r="U15" s="8">
        <v>58967</v>
      </c>
      <c r="V15" s="9">
        <v>58004.58</v>
      </c>
      <c r="W15" s="10">
        <v>1.0165921380690972</v>
      </c>
      <c r="X15" s="8">
        <v>63115.5</v>
      </c>
      <c r="Y15" s="9">
        <v>62603.654999999999</v>
      </c>
      <c r="Z15" s="10">
        <v>1.0081759603333065</v>
      </c>
    </row>
    <row r="16" spans="1:26" x14ac:dyDescent="0.2">
      <c r="J16" s="7" t="s">
        <v>69</v>
      </c>
      <c r="K16" s="7" t="s">
        <v>129</v>
      </c>
      <c r="L16" s="8">
        <v>3558</v>
      </c>
      <c r="M16" s="9">
        <v>3508</v>
      </c>
      <c r="N16" s="10">
        <v>1.0142531356898519</v>
      </c>
      <c r="O16" s="8">
        <v>3572</v>
      </c>
      <c r="P16" s="9">
        <v>3288.4</v>
      </c>
      <c r="Q16" s="11">
        <v>1.0862425495681791</v>
      </c>
      <c r="R16" s="8">
        <v>2821</v>
      </c>
      <c r="S16" s="9">
        <v>2926.8</v>
      </c>
      <c r="T16" s="10">
        <v>0.9638513051797184</v>
      </c>
      <c r="U16" s="8">
        <v>2244</v>
      </c>
      <c r="V16" s="9">
        <v>2429.9</v>
      </c>
      <c r="W16" s="10">
        <v>0.92349479402444545</v>
      </c>
      <c r="X16" s="8">
        <v>3048.75</v>
      </c>
      <c r="Y16" s="9">
        <v>3038.2750000000001</v>
      </c>
      <c r="Z16" s="10">
        <v>1.0034476800157983</v>
      </c>
    </row>
    <row r="17" spans="2:26" x14ac:dyDescent="0.2">
      <c r="J17" s="7" t="s">
        <v>87</v>
      </c>
      <c r="K17" s="7" t="s">
        <v>87</v>
      </c>
      <c r="L17" s="8">
        <v>71338</v>
      </c>
      <c r="M17" s="9">
        <v>71511.67</v>
      </c>
      <c r="N17" s="10">
        <v>0.99757144533192976</v>
      </c>
      <c r="O17" s="8">
        <v>68946</v>
      </c>
      <c r="P17" s="9">
        <v>69015.58</v>
      </c>
      <c r="Q17" s="11">
        <v>0.99899182184660329</v>
      </c>
      <c r="R17" s="8">
        <v>67294</v>
      </c>
      <c r="S17" s="9">
        <v>67300.679999999993</v>
      </c>
      <c r="T17" s="10">
        <v>0.999900743944935</v>
      </c>
      <c r="U17" s="8">
        <v>63502</v>
      </c>
      <c r="V17" s="9">
        <v>64403.28</v>
      </c>
      <c r="W17" s="10">
        <v>0.98600568169819924</v>
      </c>
      <c r="X17" s="8">
        <v>67770</v>
      </c>
      <c r="Y17" s="9">
        <v>68057.802499999991</v>
      </c>
      <c r="Z17" s="10">
        <v>0.99577120492540161</v>
      </c>
    </row>
    <row r="18" spans="2:26" x14ac:dyDescent="0.2">
      <c r="J18" s="7" t="s">
        <v>89</v>
      </c>
      <c r="K18" s="7" t="s">
        <v>125</v>
      </c>
      <c r="L18" s="8">
        <v>94826</v>
      </c>
      <c r="M18" s="9">
        <v>94482.77</v>
      </c>
      <c r="N18" s="10">
        <v>1.0036327258398541</v>
      </c>
      <c r="O18" s="8">
        <v>93789</v>
      </c>
      <c r="P18" s="9">
        <v>93552.87</v>
      </c>
      <c r="Q18" s="11">
        <v>1.002524027322732</v>
      </c>
      <c r="R18" s="8">
        <v>92768</v>
      </c>
      <c r="S18" s="9">
        <v>92562.67</v>
      </c>
      <c r="T18" s="10">
        <v>1.0022182808685187</v>
      </c>
      <c r="U18" s="8">
        <v>91804</v>
      </c>
      <c r="V18" s="9">
        <v>91707.97</v>
      </c>
      <c r="W18" s="10">
        <v>1.0010471281830793</v>
      </c>
      <c r="X18" s="8">
        <v>93296.75</v>
      </c>
      <c r="Y18" s="9">
        <v>93076.57</v>
      </c>
      <c r="Z18" s="10">
        <v>1.0023655792214947</v>
      </c>
    </row>
    <row r="19" spans="2:26" x14ac:dyDescent="0.2">
      <c r="J19" s="7" t="s">
        <v>92</v>
      </c>
      <c r="K19" s="7" t="s">
        <v>128</v>
      </c>
      <c r="L19" s="8">
        <v>8968</v>
      </c>
      <c r="M19" s="9">
        <v>8997.7000000000007</v>
      </c>
      <c r="N19" s="10">
        <v>0.99669915645109297</v>
      </c>
      <c r="O19" s="8">
        <v>8794</v>
      </c>
      <c r="P19" s="9">
        <v>8809.7000000000007</v>
      </c>
      <c r="Q19" s="11">
        <v>0.99821787348036817</v>
      </c>
      <c r="R19" s="8">
        <v>8608</v>
      </c>
      <c r="S19" s="9">
        <v>8638.7999999999993</v>
      </c>
      <c r="T19" s="10">
        <v>0.99643469000324125</v>
      </c>
      <c r="U19" s="8">
        <v>8433</v>
      </c>
      <c r="V19" s="9">
        <v>8513</v>
      </c>
      <c r="W19" s="10">
        <v>0.99060260777634201</v>
      </c>
      <c r="X19" s="8">
        <v>8700.75</v>
      </c>
      <c r="Y19" s="9">
        <v>8739.7999999999993</v>
      </c>
      <c r="Z19" s="10">
        <v>0.99553193436920762</v>
      </c>
    </row>
    <row r="20" spans="2:26" x14ac:dyDescent="0.2">
      <c r="J20" s="7" t="s">
        <v>93</v>
      </c>
      <c r="K20" s="7" t="s">
        <v>130</v>
      </c>
      <c r="L20" s="8">
        <v>5590</v>
      </c>
      <c r="M20" s="9">
        <v>5562.9</v>
      </c>
      <c r="N20" s="10">
        <v>1.0048715597979472</v>
      </c>
      <c r="O20" s="8">
        <v>5373</v>
      </c>
      <c r="P20" s="9">
        <v>5326.5</v>
      </c>
      <c r="Q20" s="11">
        <v>1.0087299352295127</v>
      </c>
      <c r="R20" s="8">
        <v>5119</v>
      </c>
      <c r="S20" s="9">
        <v>5118</v>
      </c>
      <c r="T20" s="10">
        <v>1.0001953888237594</v>
      </c>
      <c r="U20" s="8">
        <v>5036</v>
      </c>
      <c r="V20" s="9">
        <v>4991.8</v>
      </c>
      <c r="W20" s="10">
        <v>1.0088545214151208</v>
      </c>
      <c r="X20" s="8">
        <v>5279.5</v>
      </c>
      <c r="Y20" s="9">
        <v>5249.8</v>
      </c>
      <c r="Z20" s="10">
        <v>1.005657358375557</v>
      </c>
    </row>
    <row r="21" spans="2:26" x14ac:dyDescent="0.2">
      <c r="J21" s="7" t="s">
        <v>88</v>
      </c>
      <c r="K21" s="7" t="s">
        <v>88</v>
      </c>
      <c r="L21" s="8">
        <v>98792</v>
      </c>
      <c r="M21" s="9">
        <v>98987.66</v>
      </c>
      <c r="N21" s="10">
        <v>0.99802338998618612</v>
      </c>
      <c r="O21" s="8">
        <v>94028</v>
      </c>
      <c r="P21" s="9">
        <v>95530.97</v>
      </c>
      <c r="Q21" s="11">
        <v>0.98426719628200154</v>
      </c>
      <c r="R21" s="8">
        <v>89544</v>
      </c>
      <c r="S21" s="9">
        <v>92066.77</v>
      </c>
      <c r="T21" s="10">
        <v>0.97259847391192278</v>
      </c>
      <c r="U21" s="8">
        <v>86490</v>
      </c>
      <c r="V21" s="9">
        <v>89170.07</v>
      </c>
      <c r="W21" s="10">
        <v>0.9699442873600973</v>
      </c>
      <c r="X21" s="8">
        <v>92213.5</v>
      </c>
      <c r="Y21" s="9">
        <v>93938.867500000008</v>
      </c>
      <c r="Z21" s="10">
        <v>0.98163308174861696</v>
      </c>
    </row>
    <row r="22" spans="2:26" x14ac:dyDescent="0.2">
      <c r="J22" s="7"/>
      <c r="K22" s="7"/>
      <c r="L22" s="8"/>
      <c r="M22" s="9"/>
      <c r="N22" s="10"/>
      <c r="O22" s="8"/>
      <c r="P22" s="9"/>
      <c r="Q22" s="11"/>
      <c r="R22" s="8"/>
      <c r="S22" s="9"/>
      <c r="T22" s="10"/>
      <c r="U22" s="8"/>
      <c r="V22" s="9"/>
      <c r="W22" s="10"/>
      <c r="X22" s="8"/>
      <c r="Y22" s="9"/>
      <c r="Z22" s="10"/>
    </row>
    <row r="23" spans="2:26" ht="12" thickBot="1" x14ac:dyDescent="0.25">
      <c r="K23" s="12" t="s">
        <v>4</v>
      </c>
      <c r="L23" s="13">
        <v>437557</v>
      </c>
      <c r="M23" s="13">
        <v>436590.65</v>
      </c>
      <c r="N23" s="14">
        <v>1.0022134005847354</v>
      </c>
      <c r="O23" s="13">
        <v>418352</v>
      </c>
      <c r="P23" s="13">
        <v>416026.57000000007</v>
      </c>
      <c r="Q23" s="14">
        <v>1.005589618951501</v>
      </c>
      <c r="R23" s="13">
        <v>401795</v>
      </c>
      <c r="S23" s="13">
        <v>400432.07</v>
      </c>
      <c r="T23" s="14">
        <v>1.0034036484640203</v>
      </c>
      <c r="U23" s="13">
        <v>383598</v>
      </c>
      <c r="V23" s="13">
        <v>382185.38</v>
      </c>
      <c r="W23" s="14">
        <v>1.0036961644111033</v>
      </c>
      <c r="X23" s="13">
        <v>410325.5</v>
      </c>
      <c r="Y23" s="13">
        <v>408808.66749999998</v>
      </c>
      <c r="Z23" s="15">
        <v>1.0037103726525074</v>
      </c>
    </row>
    <row r="24" spans="2:26" ht="12.75" x14ac:dyDescent="0.2">
      <c r="K24" s="42" t="s">
        <v>144</v>
      </c>
    </row>
    <row r="26" spans="2:26" x14ac:dyDescent="0.2">
      <c r="B26" s="16" t="s">
        <v>124</v>
      </c>
      <c r="C26" s="16" t="s">
        <v>5</v>
      </c>
      <c r="D26" s="16">
        <v>1</v>
      </c>
      <c r="E26" s="16" t="s">
        <v>5</v>
      </c>
      <c r="F26" s="16">
        <v>1</v>
      </c>
      <c r="G26" s="16" t="s">
        <v>5</v>
      </c>
      <c r="H26" s="16">
        <v>2</v>
      </c>
      <c r="K26" s="16" t="s">
        <v>137</v>
      </c>
    </row>
    <row r="27" spans="2:26" ht="12" thickBot="1" x14ac:dyDescent="0.25"/>
    <row r="28" spans="2:26" ht="12" thickBot="1" x14ac:dyDescent="0.25">
      <c r="K28" s="2" t="s">
        <v>7</v>
      </c>
      <c r="L28" s="82" t="s">
        <v>8</v>
      </c>
      <c r="M28" s="83" t="s">
        <v>8</v>
      </c>
      <c r="N28" s="84"/>
      <c r="O28" s="85" t="s">
        <v>9</v>
      </c>
      <c r="P28" s="86" t="s">
        <v>9</v>
      </c>
      <c r="Q28" s="87"/>
      <c r="R28" s="82" t="s">
        <v>10</v>
      </c>
      <c r="S28" s="83" t="s">
        <v>10</v>
      </c>
      <c r="T28" s="84"/>
      <c r="U28" s="82" t="s">
        <v>11</v>
      </c>
      <c r="V28" s="83" t="s">
        <v>11</v>
      </c>
      <c r="W28" s="84"/>
      <c r="X28" s="82" t="s">
        <v>12</v>
      </c>
      <c r="Y28" s="83"/>
      <c r="Z28" s="84"/>
    </row>
    <row r="29" spans="2:26" x14ac:dyDescent="0.2">
      <c r="K29" s="3"/>
      <c r="L29" s="3" t="s">
        <v>13</v>
      </c>
      <c r="M29" s="4" t="s">
        <v>14</v>
      </c>
      <c r="N29" s="5" t="s">
        <v>15</v>
      </c>
      <c r="O29" s="2" t="s">
        <v>13</v>
      </c>
      <c r="P29" s="6" t="s">
        <v>14</v>
      </c>
      <c r="Q29" s="6" t="s">
        <v>15</v>
      </c>
      <c r="R29" s="3" t="s">
        <v>13</v>
      </c>
      <c r="S29" s="4" t="s">
        <v>14</v>
      </c>
      <c r="T29" s="5" t="s">
        <v>15</v>
      </c>
      <c r="U29" s="3" t="s">
        <v>13</v>
      </c>
      <c r="V29" s="4" t="s">
        <v>14</v>
      </c>
      <c r="W29" s="5" t="s">
        <v>15</v>
      </c>
      <c r="X29" s="4" t="s">
        <v>13</v>
      </c>
      <c r="Y29" s="4" t="s">
        <v>14</v>
      </c>
      <c r="Z29" s="5" t="s">
        <v>15</v>
      </c>
    </row>
    <row r="30" spans="2:26" x14ac:dyDescent="0.2">
      <c r="J30" s="7" t="s">
        <v>91</v>
      </c>
      <c r="K30" s="7" t="s">
        <v>127</v>
      </c>
      <c r="L30" s="8">
        <v>10366</v>
      </c>
      <c r="M30" s="9">
        <v>10011.799999999999</v>
      </c>
      <c r="N30" s="10">
        <v>1.0353782536606804</v>
      </c>
      <c r="O30" s="8">
        <v>19260</v>
      </c>
      <c r="P30" s="9">
        <v>19611.79</v>
      </c>
      <c r="Q30" s="11">
        <v>0.98206232067547117</v>
      </c>
      <c r="R30" s="8">
        <v>25700</v>
      </c>
      <c r="S30" s="9">
        <v>25706.79</v>
      </c>
      <c r="T30" s="10">
        <v>0.99973586744980603</v>
      </c>
      <c r="U30" s="8">
        <v>26403</v>
      </c>
      <c r="V30" s="9">
        <v>27294.19</v>
      </c>
      <c r="W30" s="10">
        <v>0.96734872879539568</v>
      </c>
      <c r="X30" s="8">
        <v>20432.25</v>
      </c>
      <c r="Y30" s="9">
        <v>20656.142500000002</v>
      </c>
      <c r="Z30" s="10">
        <v>0.98916097233546862</v>
      </c>
    </row>
    <row r="31" spans="2:26" x14ac:dyDescent="0.2">
      <c r="J31" s="7" t="s">
        <v>90</v>
      </c>
      <c r="K31" s="7" t="s">
        <v>126</v>
      </c>
      <c r="L31" s="8">
        <v>4876</v>
      </c>
      <c r="M31" s="9">
        <v>4686.8</v>
      </c>
      <c r="N31" s="10">
        <v>1.0403686950584621</v>
      </c>
      <c r="O31" s="8">
        <v>8816</v>
      </c>
      <c r="P31" s="9">
        <v>8497.7999999999993</v>
      </c>
      <c r="Q31" s="11">
        <v>1.0374449857610206</v>
      </c>
      <c r="R31" s="8">
        <v>11401</v>
      </c>
      <c r="S31" s="9">
        <v>10994.9</v>
      </c>
      <c r="T31" s="10">
        <v>1.0369353063693167</v>
      </c>
      <c r="U31" s="8">
        <v>13208</v>
      </c>
      <c r="V31" s="9">
        <v>12786.7</v>
      </c>
      <c r="W31" s="10">
        <v>1.0329482978407252</v>
      </c>
      <c r="X31" s="8">
        <v>9575.25</v>
      </c>
      <c r="Y31" s="9">
        <v>9241.5499999999993</v>
      </c>
      <c r="Z31" s="10">
        <v>1.0361086614258432</v>
      </c>
    </row>
    <row r="32" spans="2:26" x14ac:dyDescent="0.2">
      <c r="J32" s="7" t="s">
        <v>69</v>
      </c>
      <c r="K32" s="7" t="s">
        <v>129</v>
      </c>
      <c r="L32" s="8">
        <v>602</v>
      </c>
      <c r="M32" s="9">
        <v>629.6</v>
      </c>
      <c r="N32" s="10">
        <v>0.95616264294790343</v>
      </c>
      <c r="O32" s="8">
        <v>1068</v>
      </c>
      <c r="P32" s="9">
        <v>1130.5</v>
      </c>
      <c r="Q32" s="11">
        <v>0.94471472799646172</v>
      </c>
      <c r="R32" s="8">
        <v>1066</v>
      </c>
      <c r="S32" s="9">
        <v>1265.0999999999999</v>
      </c>
      <c r="T32" s="10">
        <v>0.84262113666903804</v>
      </c>
      <c r="U32" s="8">
        <v>861</v>
      </c>
      <c r="V32" s="9">
        <v>1139.5</v>
      </c>
      <c r="W32" s="10">
        <v>0.75559455901711281</v>
      </c>
      <c r="X32" s="8">
        <v>899.25</v>
      </c>
      <c r="Y32" s="9">
        <v>1041.175</v>
      </c>
      <c r="Z32" s="10">
        <v>0.86368766057579183</v>
      </c>
    </row>
    <row r="33" spans="2:26" x14ac:dyDescent="0.2">
      <c r="J33" s="7" t="s">
        <v>87</v>
      </c>
      <c r="K33" s="7" t="s">
        <v>87</v>
      </c>
      <c r="L33" s="8">
        <v>1856</v>
      </c>
      <c r="M33" s="9">
        <v>1879.5</v>
      </c>
      <c r="N33" s="10">
        <v>0.98749667464751267</v>
      </c>
      <c r="O33" s="8">
        <v>3861</v>
      </c>
      <c r="P33" s="9">
        <v>3722.9</v>
      </c>
      <c r="Q33" s="11">
        <v>1.0370947379730855</v>
      </c>
      <c r="R33" s="8">
        <v>5652</v>
      </c>
      <c r="S33" s="9">
        <v>5529.3</v>
      </c>
      <c r="T33" s="10">
        <v>1.0221908740708587</v>
      </c>
      <c r="U33" s="8">
        <v>6934</v>
      </c>
      <c r="V33" s="9">
        <v>6920.6</v>
      </c>
      <c r="W33" s="10">
        <v>1.0019362483021703</v>
      </c>
      <c r="X33" s="8">
        <v>4575.75</v>
      </c>
      <c r="Y33" s="9">
        <v>4513.0750000000007</v>
      </c>
      <c r="Z33" s="10">
        <v>1.013887427086853</v>
      </c>
    </row>
    <row r="34" spans="2:26" x14ac:dyDescent="0.2">
      <c r="J34" s="7" t="s">
        <v>89</v>
      </c>
      <c r="K34" s="7" t="s">
        <v>125</v>
      </c>
      <c r="L34" s="8">
        <v>897</v>
      </c>
      <c r="M34" s="9">
        <v>867.3</v>
      </c>
      <c r="N34" s="10">
        <v>1.0342442061570392</v>
      </c>
      <c r="O34" s="8">
        <v>1660</v>
      </c>
      <c r="P34" s="9">
        <v>1759.3</v>
      </c>
      <c r="Q34" s="11">
        <v>0.94355709657250042</v>
      </c>
      <c r="R34" s="8">
        <v>2433</v>
      </c>
      <c r="S34" s="9">
        <v>2561.3000000000002</v>
      </c>
      <c r="T34" s="10">
        <v>0.94990824971694054</v>
      </c>
      <c r="U34" s="8">
        <v>3108</v>
      </c>
      <c r="V34" s="9">
        <v>3388.8</v>
      </c>
      <c r="W34" s="10">
        <v>0.91713881019830024</v>
      </c>
      <c r="X34" s="8">
        <v>2024.5</v>
      </c>
      <c r="Y34" s="9">
        <v>2144.1750000000002</v>
      </c>
      <c r="Z34" s="10">
        <v>0.94418599228141353</v>
      </c>
    </row>
    <row r="35" spans="2:26" x14ac:dyDescent="0.2">
      <c r="J35" s="7" t="s">
        <v>92</v>
      </c>
      <c r="K35" s="7" t="s">
        <v>128</v>
      </c>
      <c r="L35" s="8">
        <v>275</v>
      </c>
      <c r="M35" s="9">
        <v>273.39999999999998</v>
      </c>
      <c r="N35" s="10">
        <v>1.005852231163131</v>
      </c>
      <c r="O35" s="8">
        <v>520</v>
      </c>
      <c r="P35" s="9">
        <v>542.70000000000005</v>
      </c>
      <c r="Q35" s="11">
        <v>0.95817210245070938</v>
      </c>
      <c r="R35" s="8">
        <v>692</v>
      </c>
      <c r="S35" s="9">
        <v>764.3</v>
      </c>
      <c r="T35" s="10">
        <v>0.90540363731519047</v>
      </c>
      <c r="U35" s="8">
        <v>826</v>
      </c>
      <c r="V35" s="9">
        <v>958.5</v>
      </c>
      <c r="W35" s="10">
        <v>0.86176317162232652</v>
      </c>
      <c r="X35" s="8">
        <v>578.25</v>
      </c>
      <c r="Y35" s="9">
        <v>634.72500000000002</v>
      </c>
      <c r="Z35" s="10">
        <v>0.91102445941155619</v>
      </c>
    </row>
    <row r="36" spans="2:26" x14ac:dyDescent="0.2">
      <c r="J36" s="7" t="s">
        <v>93</v>
      </c>
      <c r="K36" s="7" t="s">
        <v>130</v>
      </c>
      <c r="L36" s="8">
        <v>312</v>
      </c>
      <c r="M36" s="9">
        <v>262.60000000000002</v>
      </c>
      <c r="N36" s="10">
        <v>1.1881188118811881</v>
      </c>
      <c r="O36" s="8">
        <v>563</v>
      </c>
      <c r="P36" s="9">
        <v>483</v>
      </c>
      <c r="Q36" s="11">
        <v>1.165631469979296</v>
      </c>
      <c r="R36" s="8">
        <v>826</v>
      </c>
      <c r="S36" s="9">
        <v>713.5</v>
      </c>
      <c r="T36" s="10">
        <v>1.1576734407848635</v>
      </c>
      <c r="U36" s="8">
        <v>1010</v>
      </c>
      <c r="V36" s="9">
        <v>894.4</v>
      </c>
      <c r="W36" s="10">
        <v>1.1292486583184258</v>
      </c>
      <c r="X36" s="8">
        <v>677.75</v>
      </c>
      <c r="Y36" s="9">
        <v>588.375</v>
      </c>
      <c r="Z36" s="10">
        <v>1.1519014234119396</v>
      </c>
    </row>
    <row r="37" spans="2:26" x14ac:dyDescent="0.2">
      <c r="J37" s="7" t="s">
        <v>88</v>
      </c>
      <c r="K37" s="7" t="s">
        <v>88</v>
      </c>
      <c r="L37" s="8">
        <v>4844</v>
      </c>
      <c r="M37" s="9">
        <v>4838.1000000000004</v>
      </c>
      <c r="N37" s="10">
        <v>1.0012194869886939</v>
      </c>
      <c r="O37" s="8">
        <v>8710</v>
      </c>
      <c r="P37" s="9">
        <v>9733.1</v>
      </c>
      <c r="Q37" s="11">
        <v>0.89488446640844121</v>
      </c>
      <c r="R37" s="8">
        <v>12684</v>
      </c>
      <c r="S37" s="9">
        <v>14788.99</v>
      </c>
      <c r="T37" s="10">
        <v>0.8576650602914736</v>
      </c>
      <c r="U37" s="8">
        <v>14997</v>
      </c>
      <c r="V37" s="9">
        <v>17495.79</v>
      </c>
      <c r="W37" s="10">
        <v>0.85717764102106841</v>
      </c>
      <c r="X37" s="8">
        <v>10308.75</v>
      </c>
      <c r="Y37" s="9">
        <v>11713.995000000001</v>
      </c>
      <c r="Z37" s="10">
        <v>0.88003708384714174</v>
      </c>
    </row>
    <row r="38" spans="2:26" x14ac:dyDescent="0.2">
      <c r="J38" s="7"/>
      <c r="K38" s="7"/>
      <c r="L38" s="8"/>
      <c r="M38" s="9"/>
      <c r="N38" s="10"/>
      <c r="O38" s="8"/>
      <c r="P38" s="9"/>
      <c r="Q38" s="11"/>
      <c r="R38" s="8"/>
      <c r="S38" s="9"/>
      <c r="T38" s="10"/>
      <c r="U38" s="8"/>
      <c r="V38" s="9"/>
      <c r="W38" s="10"/>
      <c r="X38" s="8"/>
      <c r="Y38" s="9"/>
      <c r="Z38" s="10"/>
    </row>
    <row r="39" spans="2:26" ht="12" thickBot="1" x14ac:dyDescent="0.25">
      <c r="K39" s="12" t="s">
        <v>4</v>
      </c>
      <c r="L39" s="13">
        <v>24028</v>
      </c>
      <c r="M39" s="13">
        <v>23449.1</v>
      </c>
      <c r="N39" s="14">
        <v>1.0246875146594112</v>
      </c>
      <c r="O39" s="13">
        <v>44458</v>
      </c>
      <c r="P39" s="13">
        <v>45481.09</v>
      </c>
      <c r="Q39" s="14">
        <v>0.97750515653868464</v>
      </c>
      <c r="R39" s="13">
        <v>60454</v>
      </c>
      <c r="S39" s="13">
        <v>62324.180000000008</v>
      </c>
      <c r="T39" s="14">
        <v>0.96999270588076714</v>
      </c>
      <c r="U39" s="13">
        <v>67347</v>
      </c>
      <c r="V39" s="13">
        <v>70878.48000000001</v>
      </c>
      <c r="W39" s="14">
        <v>0.95017556809908998</v>
      </c>
      <c r="X39" s="13">
        <v>49071.75</v>
      </c>
      <c r="Y39" s="13">
        <v>50533.212500000001</v>
      </c>
      <c r="Z39" s="15">
        <v>0.9710791689722873</v>
      </c>
    </row>
    <row r="42" spans="2:26" x14ac:dyDescent="0.2">
      <c r="B42" s="16" t="s">
        <v>124</v>
      </c>
      <c r="C42" s="16" t="s">
        <v>5</v>
      </c>
      <c r="D42" s="16">
        <v>1</v>
      </c>
      <c r="E42" s="16" t="s">
        <v>5</v>
      </c>
      <c r="F42" s="16">
        <v>1</v>
      </c>
      <c r="G42" s="16" t="s">
        <v>5</v>
      </c>
      <c r="H42" s="16">
        <v>3</v>
      </c>
      <c r="K42" s="16" t="s">
        <v>16</v>
      </c>
    </row>
    <row r="43" spans="2:26" ht="12" thickBot="1" x14ac:dyDescent="0.25"/>
    <row r="44" spans="2:26" ht="12" thickBot="1" x14ac:dyDescent="0.25">
      <c r="K44" s="2" t="s">
        <v>7</v>
      </c>
      <c r="L44" s="82" t="s">
        <v>8</v>
      </c>
      <c r="M44" s="83" t="s">
        <v>8</v>
      </c>
      <c r="N44" s="84"/>
      <c r="O44" s="85" t="s">
        <v>9</v>
      </c>
      <c r="P44" s="86" t="s">
        <v>9</v>
      </c>
      <c r="Q44" s="87"/>
      <c r="R44" s="82" t="s">
        <v>10</v>
      </c>
      <c r="S44" s="83" t="s">
        <v>10</v>
      </c>
      <c r="T44" s="84"/>
      <c r="U44" s="82" t="s">
        <v>11</v>
      </c>
      <c r="V44" s="83" t="s">
        <v>11</v>
      </c>
      <c r="W44" s="84"/>
      <c r="X44" s="82" t="s">
        <v>12</v>
      </c>
      <c r="Y44" s="83"/>
      <c r="Z44" s="84"/>
    </row>
    <row r="45" spans="2:26" x14ac:dyDescent="0.2">
      <c r="K45" s="3"/>
      <c r="L45" s="3" t="s">
        <v>13</v>
      </c>
      <c r="M45" s="4" t="s">
        <v>14</v>
      </c>
      <c r="N45" s="5" t="s">
        <v>15</v>
      </c>
      <c r="O45" s="2" t="s">
        <v>13</v>
      </c>
      <c r="P45" s="6" t="s">
        <v>14</v>
      </c>
      <c r="Q45" s="6" t="s">
        <v>15</v>
      </c>
      <c r="R45" s="3" t="s">
        <v>13</v>
      </c>
      <c r="S45" s="4" t="s">
        <v>14</v>
      </c>
      <c r="T45" s="5" t="s">
        <v>15</v>
      </c>
      <c r="U45" s="3" t="s">
        <v>13</v>
      </c>
      <c r="V45" s="4" t="s">
        <v>14</v>
      </c>
      <c r="W45" s="5" t="s">
        <v>15</v>
      </c>
      <c r="X45" s="4" t="s">
        <v>13</v>
      </c>
      <c r="Y45" s="4" t="s">
        <v>14</v>
      </c>
      <c r="Z45" s="5" t="s">
        <v>15</v>
      </c>
    </row>
    <row r="46" spans="2:26" x14ac:dyDescent="0.2">
      <c r="J46" s="7" t="s">
        <v>91</v>
      </c>
      <c r="K46" s="7" t="s">
        <v>127</v>
      </c>
      <c r="L46" s="8">
        <v>97398</v>
      </c>
      <c r="M46" s="9">
        <v>96154.17</v>
      </c>
      <c r="N46" s="10">
        <v>1.0129357884322645</v>
      </c>
      <c r="O46" s="8">
        <v>98712</v>
      </c>
      <c r="P46" s="9">
        <v>96158.860000000015</v>
      </c>
      <c r="Q46" s="11">
        <v>1.0265512715104983</v>
      </c>
      <c r="R46" s="8">
        <v>99697</v>
      </c>
      <c r="S46" s="9">
        <v>96468.160000000003</v>
      </c>
      <c r="T46" s="10">
        <v>1.0334705254044443</v>
      </c>
      <c r="U46" s="8">
        <v>93525</v>
      </c>
      <c r="V46" s="9">
        <v>90258.97</v>
      </c>
      <c r="W46" s="10">
        <v>1.036185101602644</v>
      </c>
      <c r="X46" s="8">
        <v>97333</v>
      </c>
      <c r="Y46" s="9">
        <v>94760.040000000008</v>
      </c>
      <c r="Z46" s="10">
        <v>1.0271523735110284</v>
      </c>
    </row>
    <row r="47" spans="2:26" x14ac:dyDescent="0.2">
      <c r="J47" s="7" t="s">
        <v>90</v>
      </c>
      <c r="K47" s="7" t="s">
        <v>126</v>
      </c>
      <c r="L47" s="8">
        <v>72329</v>
      </c>
      <c r="M47" s="9">
        <v>72084.38</v>
      </c>
      <c r="N47" s="10">
        <v>1.0033935229795969</v>
      </c>
      <c r="O47" s="8">
        <v>73214</v>
      </c>
      <c r="P47" s="9">
        <v>72453.279999999999</v>
      </c>
      <c r="Q47" s="11">
        <v>1.0104994556492128</v>
      </c>
      <c r="R47" s="8">
        <v>73045</v>
      </c>
      <c r="S47" s="9">
        <v>72051.88</v>
      </c>
      <c r="T47" s="10">
        <v>1.0137834016267167</v>
      </c>
      <c r="U47" s="8">
        <v>72175</v>
      </c>
      <c r="V47" s="9">
        <v>70791.28</v>
      </c>
      <c r="W47" s="10">
        <v>1.0195464752155916</v>
      </c>
      <c r="X47" s="8">
        <v>72690.75</v>
      </c>
      <c r="Y47" s="9">
        <v>71845.205000000002</v>
      </c>
      <c r="Z47" s="10">
        <v>1.0117689830518264</v>
      </c>
    </row>
    <row r="48" spans="2:26" x14ac:dyDescent="0.2">
      <c r="J48" s="7" t="s">
        <v>69</v>
      </c>
      <c r="K48" s="7" t="s">
        <v>129</v>
      </c>
      <c r="L48" s="8">
        <v>4160</v>
      </c>
      <c r="M48" s="9">
        <v>4137.6000000000004</v>
      </c>
      <c r="N48" s="10">
        <v>1.0054137664346481</v>
      </c>
      <c r="O48" s="8">
        <v>4640</v>
      </c>
      <c r="P48" s="9">
        <v>4418.8999999999996</v>
      </c>
      <c r="Q48" s="11">
        <v>1.0500350766027746</v>
      </c>
      <c r="R48" s="8">
        <v>3887</v>
      </c>
      <c r="S48" s="9">
        <v>4191.8999999999996</v>
      </c>
      <c r="T48" s="10">
        <v>0.927264486271142</v>
      </c>
      <c r="U48" s="8">
        <v>3105</v>
      </c>
      <c r="V48" s="9">
        <v>3569.4</v>
      </c>
      <c r="W48" s="10">
        <v>0.86989409984871402</v>
      </c>
      <c r="X48" s="8">
        <v>3948</v>
      </c>
      <c r="Y48" s="9">
        <v>4079.45</v>
      </c>
      <c r="Z48" s="10">
        <v>0.96777751902830045</v>
      </c>
    </row>
    <row r="49" spans="2:26" x14ac:dyDescent="0.2">
      <c r="J49" s="7" t="s">
        <v>87</v>
      </c>
      <c r="K49" s="7" t="s">
        <v>87</v>
      </c>
      <c r="L49" s="8">
        <v>73194</v>
      </c>
      <c r="M49" s="9">
        <v>73391.17</v>
      </c>
      <c r="N49" s="10">
        <v>0.99731343702518982</v>
      </c>
      <c r="O49" s="8">
        <v>72807</v>
      </c>
      <c r="P49" s="9">
        <v>72738.48</v>
      </c>
      <c r="Q49" s="11">
        <v>1.0009420048370548</v>
      </c>
      <c r="R49" s="8">
        <v>72946</v>
      </c>
      <c r="S49" s="9">
        <v>72829.98</v>
      </c>
      <c r="T49" s="10">
        <v>1.0015930252898602</v>
      </c>
      <c r="U49" s="8">
        <v>70436</v>
      </c>
      <c r="V49" s="9">
        <v>71323.88</v>
      </c>
      <c r="W49" s="10">
        <v>0.98755143438635129</v>
      </c>
      <c r="X49" s="8">
        <v>72345.75</v>
      </c>
      <c r="Y49" s="9">
        <v>72570.877500000002</v>
      </c>
      <c r="Z49" s="10">
        <v>0.99689782585307718</v>
      </c>
    </row>
    <row r="50" spans="2:26" x14ac:dyDescent="0.2">
      <c r="J50" s="7" t="s">
        <v>89</v>
      </c>
      <c r="K50" s="7" t="s">
        <v>125</v>
      </c>
      <c r="L50" s="8">
        <v>95723</v>
      </c>
      <c r="M50" s="9">
        <v>95350.07</v>
      </c>
      <c r="N50" s="10">
        <v>1.0039111665046496</v>
      </c>
      <c r="O50" s="8">
        <v>95449</v>
      </c>
      <c r="P50" s="9">
        <v>95312.17</v>
      </c>
      <c r="Q50" s="11">
        <v>1.0014355984130883</v>
      </c>
      <c r="R50" s="8">
        <v>95201</v>
      </c>
      <c r="S50" s="9">
        <v>95123.97</v>
      </c>
      <c r="T50" s="10">
        <v>1.0008097853779652</v>
      </c>
      <c r="U50" s="8">
        <v>94912</v>
      </c>
      <c r="V50" s="9">
        <v>95096.77</v>
      </c>
      <c r="W50" s="10">
        <v>0.998057031800344</v>
      </c>
      <c r="X50" s="8">
        <v>95321.25</v>
      </c>
      <c r="Y50" s="9">
        <v>95220.744999999995</v>
      </c>
      <c r="Z50" s="10">
        <v>1.0010554947874017</v>
      </c>
    </row>
    <row r="51" spans="2:26" x14ac:dyDescent="0.2">
      <c r="J51" s="7" t="s">
        <v>92</v>
      </c>
      <c r="K51" s="7" t="s">
        <v>128</v>
      </c>
      <c r="L51" s="8">
        <v>9243</v>
      </c>
      <c r="M51" s="9">
        <v>9271.1</v>
      </c>
      <c r="N51" s="10">
        <v>0.99696907594568063</v>
      </c>
      <c r="O51" s="8">
        <v>9314</v>
      </c>
      <c r="P51" s="9">
        <v>9352.4000000000015</v>
      </c>
      <c r="Q51" s="11">
        <v>0.99589410204867179</v>
      </c>
      <c r="R51" s="8">
        <v>9300</v>
      </c>
      <c r="S51" s="9">
        <v>9403.0999999999985</v>
      </c>
      <c r="T51" s="10">
        <v>0.9890355308355756</v>
      </c>
      <c r="U51" s="8">
        <v>9259</v>
      </c>
      <c r="V51" s="9">
        <v>9471.5</v>
      </c>
      <c r="W51" s="10">
        <v>0.97756427176265637</v>
      </c>
      <c r="X51" s="8">
        <v>9279</v>
      </c>
      <c r="Y51" s="9">
        <v>9374.5249999999996</v>
      </c>
      <c r="Z51" s="10">
        <v>0.98981015038095266</v>
      </c>
    </row>
    <row r="52" spans="2:26" x14ac:dyDescent="0.2">
      <c r="J52" s="7" t="s">
        <v>93</v>
      </c>
      <c r="K52" s="7" t="s">
        <v>130</v>
      </c>
      <c r="L52" s="8">
        <v>5902</v>
      </c>
      <c r="M52" s="9">
        <v>5825.5</v>
      </c>
      <c r="N52" s="10">
        <v>1.0131319200068665</v>
      </c>
      <c r="O52" s="8">
        <v>5936</v>
      </c>
      <c r="P52" s="9">
        <v>5809.5</v>
      </c>
      <c r="Q52" s="11">
        <v>1.0217746794044238</v>
      </c>
      <c r="R52" s="8">
        <v>5945</v>
      </c>
      <c r="S52" s="9">
        <v>5831.5</v>
      </c>
      <c r="T52" s="10">
        <v>1.0194632598816771</v>
      </c>
      <c r="U52" s="8">
        <v>6046</v>
      </c>
      <c r="V52" s="9">
        <v>5886.2</v>
      </c>
      <c r="W52" s="10">
        <v>1.0271482450477387</v>
      </c>
      <c r="X52" s="8">
        <v>5957.25</v>
      </c>
      <c r="Y52" s="9">
        <v>5838.1750000000002</v>
      </c>
      <c r="Z52" s="10">
        <v>1.0203959285221837</v>
      </c>
    </row>
    <row r="53" spans="2:26" x14ac:dyDescent="0.2">
      <c r="J53" s="7" t="s">
        <v>88</v>
      </c>
      <c r="K53" s="7" t="s">
        <v>88</v>
      </c>
      <c r="L53" s="8">
        <v>103636</v>
      </c>
      <c r="M53" s="9">
        <v>103825.76000000001</v>
      </c>
      <c r="N53" s="10">
        <v>0.99817232255270749</v>
      </c>
      <c r="O53" s="8">
        <v>102738</v>
      </c>
      <c r="P53" s="9">
        <v>105264.07</v>
      </c>
      <c r="Q53" s="11">
        <v>0.9760025429379654</v>
      </c>
      <c r="R53" s="8">
        <v>102228</v>
      </c>
      <c r="S53" s="9">
        <v>106855.76000000001</v>
      </c>
      <c r="T53" s="10">
        <v>0.95669152509888089</v>
      </c>
      <c r="U53" s="8">
        <v>101487</v>
      </c>
      <c r="V53" s="9">
        <v>106665.86000000002</v>
      </c>
      <c r="W53" s="10">
        <v>0.9514478203241411</v>
      </c>
      <c r="X53" s="8">
        <v>102522.25</v>
      </c>
      <c r="Y53" s="9">
        <v>105652.86250000002</v>
      </c>
      <c r="Z53" s="10">
        <v>0.97036888139211541</v>
      </c>
    </row>
    <row r="54" spans="2:26" x14ac:dyDescent="0.2">
      <c r="J54" s="7"/>
      <c r="K54" s="7"/>
      <c r="L54" s="8"/>
      <c r="M54" s="9"/>
      <c r="N54" s="10"/>
      <c r="O54" s="8"/>
      <c r="P54" s="9"/>
      <c r="Q54" s="11"/>
      <c r="R54" s="8"/>
      <c r="S54" s="9"/>
      <c r="T54" s="10"/>
      <c r="U54" s="8"/>
      <c r="V54" s="9"/>
      <c r="W54" s="10"/>
      <c r="X54" s="8"/>
      <c r="Y54" s="9"/>
      <c r="Z54" s="10"/>
    </row>
    <row r="55" spans="2:26" ht="12" thickBot="1" x14ac:dyDescent="0.25">
      <c r="K55" s="12" t="s">
        <v>4</v>
      </c>
      <c r="L55" s="13">
        <v>461585</v>
      </c>
      <c r="M55" s="13">
        <v>460039.75</v>
      </c>
      <c r="N55" s="14">
        <v>1.0033589488734398</v>
      </c>
      <c r="O55" s="13">
        <v>462810</v>
      </c>
      <c r="P55" s="13">
        <v>461507.66000000003</v>
      </c>
      <c r="Q55" s="14">
        <v>1.0028219249925341</v>
      </c>
      <c r="R55" s="13">
        <v>462249</v>
      </c>
      <c r="S55" s="13">
        <v>462756.25</v>
      </c>
      <c r="T55" s="14">
        <v>0.99890385056927922</v>
      </c>
      <c r="U55" s="13">
        <v>450945</v>
      </c>
      <c r="V55" s="13">
        <v>453063.86</v>
      </c>
      <c r="W55" s="14">
        <v>0.99532326414205718</v>
      </c>
      <c r="X55" s="13">
        <v>459397.25</v>
      </c>
      <c r="Y55" s="13">
        <v>459341.88</v>
      </c>
      <c r="Z55" s="15">
        <v>1.0001205420241672</v>
      </c>
    </row>
    <row r="59" spans="2:26" s="41" customFormat="1" x14ac:dyDescent="0.2">
      <c r="B59" s="41" t="s">
        <v>124</v>
      </c>
      <c r="C59" s="41" t="s">
        <v>5</v>
      </c>
      <c r="D59" s="41">
        <v>1</v>
      </c>
      <c r="E59" s="41" t="s">
        <v>5</v>
      </c>
      <c r="F59" s="41">
        <v>2</v>
      </c>
      <c r="K59" s="41" t="s">
        <v>17</v>
      </c>
    </row>
    <row r="61" spans="2:26" x14ac:dyDescent="0.2">
      <c r="B61" s="16" t="s">
        <v>124</v>
      </c>
      <c r="C61" s="16" t="s">
        <v>5</v>
      </c>
      <c r="D61" s="16">
        <v>1</v>
      </c>
      <c r="E61" s="16" t="s">
        <v>5</v>
      </c>
      <c r="F61" s="16">
        <v>2</v>
      </c>
      <c r="G61" s="16" t="s">
        <v>5</v>
      </c>
      <c r="H61" s="16">
        <v>1</v>
      </c>
      <c r="K61" s="16" t="s">
        <v>136</v>
      </c>
    </row>
    <row r="62" spans="2:26" ht="12" thickBot="1" x14ac:dyDescent="0.25"/>
    <row r="63" spans="2:26" ht="12" thickBot="1" x14ac:dyDescent="0.25">
      <c r="K63" s="2" t="s">
        <v>7</v>
      </c>
      <c r="L63" s="82" t="s">
        <v>8</v>
      </c>
      <c r="M63" s="83" t="s">
        <v>8</v>
      </c>
      <c r="N63" s="84"/>
      <c r="O63" s="85" t="s">
        <v>9</v>
      </c>
      <c r="P63" s="86" t="s">
        <v>9</v>
      </c>
      <c r="Q63" s="87"/>
      <c r="R63" s="82" t="s">
        <v>10</v>
      </c>
      <c r="S63" s="83" t="s">
        <v>10</v>
      </c>
      <c r="T63" s="84"/>
      <c r="U63" s="82" t="s">
        <v>11</v>
      </c>
      <c r="V63" s="83" t="s">
        <v>11</v>
      </c>
      <c r="W63" s="84"/>
      <c r="X63" s="82" t="s">
        <v>12</v>
      </c>
      <c r="Y63" s="83"/>
      <c r="Z63" s="84"/>
    </row>
    <row r="64" spans="2:26" x14ac:dyDescent="0.2">
      <c r="K64" s="3"/>
      <c r="L64" s="3" t="s">
        <v>13</v>
      </c>
      <c r="M64" s="4" t="s">
        <v>14</v>
      </c>
      <c r="N64" s="5" t="s">
        <v>15</v>
      </c>
      <c r="O64" s="2" t="s">
        <v>13</v>
      </c>
      <c r="P64" s="6" t="s">
        <v>14</v>
      </c>
      <c r="Q64" s="6" t="s">
        <v>15</v>
      </c>
      <c r="R64" s="3" t="s">
        <v>13</v>
      </c>
      <c r="S64" s="4" t="s">
        <v>14</v>
      </c>
      <c r="T64" s="5" t="s">
        <v>15</v>
      </c>
      <c r="U64" s="3" t="s">
        <v>13</v>
      </c>
      <c r="V64" s="4" t="s">
        <v>14</v>
      </c>
      <c r="W64" s="5" t="s">
        <v>15</v>
      </c>
      <c r="X64" s="4" t="s">
        <v>13</v>
      </c>
      <c r="Y64" s="4" t="s">
        <v>14</v>
      </c>
      <c r="Z64" s="5" t="s">
        <v>15</v>
      </c>
    </row>
    <row r="65" spans="2:26" x14ac:dyDescent="0.2">
      <c r="J65" s="7" t="s">
        <v>91</v>
      </c>
      <c r="K65" s="7" t="s">
        <v>127</v>
      </c>
      <c r="L65" s="8">
        <v>3005.3583593390936</v>
      </c>
      <c r="M65" s="9">
        <v>2983.7474117556785</v>
      </c>
      <c r="N65" s="10">
        <v>1.0072428877519155</v>
      </c>
      <c r="O65" s="8">
        <v>3043.7394136082162</v>
      </c>
      <c r="P65" s="9">
        <v>3004.371721347401</v>
      </c>
      <c r="Q65" s="11">
        <v>1.013103469181623</v>
      </c>
      <c r="R65" s="8">
        <v>3068.3710866656756</v>
      </c>
      <c r="S65" s="9">
        <v>2995.0489967901976</v>
      </c>
      <c r="T65" s="10">
        <v>1.024481098624449</v>
      </c>
      <c r="U65" s="8">
        <v>3207.0682308334076</v>
      </c>
      <c r="V65" s="9">
        <v>3050.9665916405966</v>
      </c>
      <c r="W65" s="10">
        <v>1.0511646504489813</v>
      </c>
      <c r="X65" s="8">
        <v>3081.1342726115981</v>
      </c>
      <c r="Y65" s="9">
        <v>3008.5336803834689</v>
      </c>
      <c r="Z65" s="10">
        <v>1.0241315537537461</v>
      </c>
    </row>
    <row r="66" spans="2:26" x14ac:dyDescent="0.2">
      <c r="J66" s="7" t="s">
        <v>90</v>
      </c>
      <c r="K66" s="7" t="s">
        <v>126</v>
      </c>
      <c r="L66" s="8">
        <v>3598.8390147213618</v>
      </c>
      <c r="M66" s="9">
        <v>3572.8065492855972</v>
      </c>
      <c r="N66" s="10">
        <v>1.0072862790292887</v>
      </c>
      <c r="O66" s="8">
        <v>3669.6279114258209</v>
      </c>
      <c r="P66" s="9">
        <v>3626.8975978289895</v>
      </c>
      <c r="Q66" s="11">
        <v>1.0117815053897328</v>
      </c>
      <c r="R66" s="8">
        <v>3590.9485015573291</v>
      </c>
      <c r="S66" s="9">
        <v>3561.2699234387287</v>
      </c>
      <c r="T66" s="10">
        <v>1.0083337064464755</v>
      </c>
      <c r="U66" s="8">
        <v>3742.0686952024012</v>
      </c>
      <c r="V66" s="9">
        <v>3641.7841499757433</v>
      </c>
      <c r="W66" s="10">
        <v>1.0275372018485296</v>
      </c>
      <c r="X66" s="8">
        <v>3650.3710307267283</v>
      </c>
      <c r="Y66" s="9">
        <v>3600.6895551322646</v>
      </c>
      <c r="Z66" s="10">
        <v>1.0137977670203893</v>
      </c>
    </row>
    <row r="67" spans="2:26" x14ac:dyDescent="0.2">
      <c r="J67" s="7" t="s">
        <v>69</v>
      </c>
      <c r="K67" s="7" t="s">
        <v>129</v>
      </c>
      <c r="L67" s="8">
        <v>2293.4763996627316</v>
      </c>
      <c r="M67" s="9">
        <v>2398.2900997719498</v>
      </c>
      <c r="N67" s="10">
        <v>0.95629648801903289</v>
      </c>
      <c r="O67" s="8">
        <v>2154.9845184770438</v>
      </c>
      <c r="P67" s="9">
        <v>2455.2876140372214</v>
      </c>
      <c r="Q67" s="11">
        <v>0.87769127582312434</v>
      </c>
      <c r="R67" s="8">
        <v>2392.5292307692307</v>
      </c>
      <c r="S67" s="9">
        <v>2465.2025898592319</v>
      </c>
      <c r="T67" s="10">
        <v>0.97052032989542214</v>
      </c>
      <c r="U67" s="8">
        <v>2602.7060204991085</v>
      </c>
      <c r="V67" s="9">
        <v>2553.4110745298162</v>
      </c>
      <c r="W67" s="10">
        <v>1.0193055268150937</v>
      </c>
      <c r="X67" s="8">
        <v>2360.9240423520287</v>
      </c>
      <c r="Y67" s="9">
        <v>2468.0478445495546</v>
      </c>
      <c r="Z67" s="10">
        <v>0.95659573519447827</v>
      </c>
    </row>
    <row r="68" spans="2:26" x14ac:dyDescent="0.2">
      <c r="J68" s="7" t="s">
        <v>87</v>
      </c>
      <c r="K68" s="7" t="s">
        <v>87</v>
      </c>
      <c r="L68" s="8">
        <v>5789.8746152120893</v>
      </c>
      <c r="M68" s="9">
        <v>5793.6978925257936</v>
      </c>
      <c r="N68" s="10">
        <v>0.99934009722553252</v>
      </c>
      <c r="O68" s="8">
        <v>5796.5900765816732</v>
      </c>
      <c r="P68" s="9">
        <v>5791.1568892125515</v>
      </c>
      <c r="Q68" s="11">
        <v>1.0009381868723402</v>
      </c>
      <c r="R68" s="8">
        <v>5672.7921154932092</v>
      </c>
      <c r="S68" s="9">
        <v>5685.4693223010527</v>
      </c>
      <c r="T68" s="10">
        <v>0.99777024444435614</v>
      </c>
      <c r="U68" s="8">
        <v>5851.6917265597931</v>
      </c>
      <c r="V68" s="9">
        <v>5806.5619524347203</v>
      </c>
      <c r="W68" s="10">
        <v>1.0077722022936739</v>
      </c>
      <c r="X68" s="8">
        <v>5777.737133461691</v>
      </c>
      <c r="Y68" s="9">
        <v>5769.2215141185297</v>
      </c>
      <c r="Z68" s="10">
        <v>1.001476043054045</v>
      </c>
    </row>
    <row r="69" spans="2:26" x14ac:dyDescent="0.2">
      <c r="J69" s="7" t="s">
        <v>89</v>
      </c>
      <c r="K69" s="7" t="s">
        <v>125</v>
      </c>
      <c r="L69" s="8">
        <v>4380.3865088688754</v>
      </c>
      <c r="M69" s="9">
        <v>4419.8494563611966</v>
      </c>
      <c r="N69" s="10">
        <v>0.99107142723254416</v>
      </c>
      <c r="O69" s="8">
        <v>4397.5322985637977</v>
      </c>
      <c r="P69" s="9">
        <v>4432.1769714814736</v>
      </c>
      <c r="Q69" s="11">
        <v>0.99218337328572515</v>
      </c>
      <c r="R69" s="8">
        <v>4321.298248426182</v>
      </c>
      <c r="S69" s="9">
        <v>4371.240557559544</v>
      </c>
      <c r="T69" s="10">
        <v>0.98857479736570608</v>
      </c>
      <c r="U69" s="8">
        <v>4439.004541958956</v>
      </c>
      <c r="V69" s="9">
        <v>4438.6954881893034</v>
      </c>
      <c r="W69" s="10">
        <v>1.0000696271619611</v>
      </c>
      <c r="X69" s="8">
        <v>4384.5553994544525</v>
      </c>
      <c r="Y69" s="9">
        <v>4415.4906183978792</v>
      </c>
      <c r="Z69" s="10">
        <v>0.99299393394370949</v>
      </c>
    </row>
    <row r="70" spans="2:26" x14ac:dyDescent="0.2">
      <c r="J70" s="7" t="s">
        <v>92</v>
      </c>
      <c r="K70" s="7" t="s">
        <v>128</v>
      </c>
      <c r="L70" s="8">
        <v>5195.6058374219447</v>
      </c>
      <c r="M70" s="9">
        <v>5094.2720639719037</v>
      </c>
      <c r="N70" s="10">
        <v>1.0198917082121901</v>
      </c>
      <c r="O70" s="8">
        <v>5264.0539629292698</v>
      </c>
      <c r="P70" s="9">
        <v>5131.2205058060999</v>
      </c>
      <c r="Q70" s="11">
        <v>1.0258873024405919</v>
      </c>
      <c r="R70" s="8">
        <v>5180.2090113847589</v>
      </c>
      <c r="S70" s="9">
        <v>5055.0086539797194</v>
      </c>
      <c r="T70" s="10">
        <v>1.0247675851764313</v>
      </c>
      <c r="U70" s="8">
        <v>5371.799767579746</v>
      </c>
      <c r="V70" s="9">
        <v>5153.5112263596848</v>
      </c>
      <c r="W70" s="10">
        <v>1.0423572456975621</v>
      </c>
      <c r="X70" s="8">
        <v>5252.9171448289298</v>
      </c>
      <c r="Y70" s="9">
        <v>5108.5031125293517</v>
      </c>
      <c r="Z70" s="10">
        <v>1.0282693440952169</v>
      </c>
    </row>
    <row r="71" spans="2:26" x14ac:dyDescent="0.2">
      <c r="J71" s="7" t="s">
        <v>93</v>
      </c>
      <c r="K71" s="7" t="s">
        <v>130</v>
      </c>
      <c r="L71" s="8">
        <v>3629.5697066189623</v>
      </c>
      <c r="M71" s="9">
        <v>3547.0537741106264</v>
      </c>
      <c r="N71" s="10">
        <v>1.0232632313359911</v>
      </c>
      <c r="O71" s="8">
        <v>3647.4419058254234</v>
      </c>
      <c r="P71" s="9">
        <v>3552.853637473012</v>
      </c>
      <c r="Q71" s="11">
        <v>1.0266231818149671</v>
      </c>
      <c r="R71" s="8">
        <v>3564.4352783746826</v>
      </c>
      <c r="S71" s="9">
        <v>3501.9369167643613</v>
      </c>
      <c r="T71" s="10">
        <v>1.0178467982421759</v>
      </c>
      <c r="U71" s="8">
        <v>3692.009733915806</v>
      </c>
      <c r="V71" s="9">
        <v>3619.9518550422695</v>
      </c>
      <c r="W71" s="10">
        <v>1.0199057561423548</v>
      </c>
      <c r="X71" s="8">
        <v>3633.3641561837185</v>
      </c>
      <c r="Y71" s="9">
        <v>3555.449045847567</v>
      </c>
      <c r="Z71" s="10">
        <v>1.0219142812430821</v>
      </c>
    </row>
    <row r="72" spans="2:26" x14ac:dyDescent="0.2">
      <c r="J72" s="7" t="s">
        <v>88</v>
      </c>
      <c r="K72" s="7" t="s">
        <v>88</v>
      </c>
      <c r="L72" s="8">
        <v>936.1200497003806</v>
      </c>
      <c r="M72" s="9">
        <v>883.7374245436248</v>
      </c>
      <c r="N72" s="10">
        <v>1.0592739695094466</v>
      </c>
      <c r="O72" s="8">
        <v>920.22653975411572</v>
      </c>
      <c r="P72" s="9">
        <v>881.60894744395455</v>
      </c>
      <c r="Q72" s="11">
        <v>1.0438035394515051</v>
      </c>
      <c r="R72" s="8">
        <v>905.05063801036363</v>
      </c>
      <c r="S72" s="9">
        <v>858.12422343045159</v>
      </c>
      <c r="T72" s="10">
        <v>1.0546848734700882</v>
      </c>
      <c r="U72" s="8">
        <v>940.64824291825641</v>
      </c>
      <c r="V72" s="9">
        <v>889.80707069087191</v>
      </c>
      <c r="W72" s="10">
        <v>1.0571372985246228</v>
      </c>
      <c r="X72" s="8">
        <v>925.51136759577912</v>
      </c>
      <c r="Y72" s="9">
        <v>878.31941652722571</v>
      </c>
      <c r="Z72" s="10">
        <v>1.0537298278741747</v>
      </c>
    </row>
    <row r="73" spans="2:26" x14ac:dyDescent="0.2">
      <c r="J73" s="7"/>
      <c r="K73" s="7"/>
      <c r="L73" s="8"/>
      <c r="M73" s="9"/>
      <c r="N73" s="10"/>
      <c r="O73" s="8"/>
      <c r="P73" s="9"/>
      <c r="Q73" s="11"/>
      <c r="R73" s="8"/>
      <c r="S73" s="9"/>
      <c r="T73" s="10"/>
      <c r="U73" s="8"/>
      <c r="V73" s="9"/>
      <c r="W73" s="10"/>
      <c r="X73" s="8"/>
      <c r="Y73" s="9"/>
      <c r="Z73" s="10"/>
    </row>
    <row r="74" spans="2:26" ht="12" thickBot="1" x14ac:dyDescent="0.25">
      <c r="K74" s="12" t="s">
        <v>4</v>
      </c>
      <c r="L74" s="13">
        <v>3444.4463664848231</v>
      </c>
      <c r="M74" s="13">
        <v>3428.0151149366111</v>
      </c>
      <c r="N74" s="14">
        <v>1.0047932261081982</v>
      </c>
      <c r="O74" s="13">
        <v>3482.8111095441163</v>
      </c>
      <c r="P74" s="13">
        <v>3457.5383743639254</v>
      </c>
      <c r="Q74" s="14">
        <v>1.0073094590554879</v>
      </c>
      <c r="R74" s="13">
        <v>3455.5235122139402</v>
      </c>
      <c r="S74" s="13">
        <v>3421.3868744329088</v>
      </c>
      <c r="T74" s="14">
        <v>1.0099774270007655</v>
      </c>
      <c r="U74" s="13">
        <v>3585.677015078285</v>
      </c>
      <c r="V74" s="13">
        <v>3503.7777772137702</v>
      </c>
      <c r="W74" s="14">
        <v>1.0233745525749758</v>
      </c>
      <c r="X74" s="13">
        <v>3489.9446983553298</v>
      </c>
      <c r="Y74" s="13">
        <v>3451.6103107023782</v>
      </c>
      <c r="Z74" s="15">
        <v>1.011106232802147</v>
      </c>
    </row>
    <row r="77" spans="2:26" x14ac:dyDescent="0.2">
      <c r="B77" s="16" t="s">
        <v>124</v>
      </c>
      <c r="C77" s="16" t="s">
        <v>5</v>
      </c>
      <c r="D77" s="16">
        <v>1</v>
      </c>
      <c r="E77" s="16" t="s">
        <v>5</v>
      </c>
      <c r="F77" s="16">
        <v>2</v>
      </c>
      <c r="G77" s="16" t="s">
        <v>5</v>
      </c>
      <c r="H77" s="16">
        <v>2</v>
      </c>
      <c r="K77" s="16" t="s">
        <v>137</v>
      </c>
    </row>
    <row r="78" spans="2:26" ht="12" thickBot="1" x14ac:dyDescent="0.25"/>
    <row r="79" spans="2:26" ht="12" thickBot="1" x14ac:dyDescent="0.25">
      <c r="K79" s="2" t="s">
        <v>7</v>
      </c>
      <c r="L79" s="82" t="s">
        <v>8</v>
      </c>
      <c r="M79" s="83" t="s">
        <v>8</v>
      </c>
      <c r="N79" s="84"/>
      <c r="O79" s="85" t="s">
        <v>9</v>
      </c>
      <c r="P79" s="86" t="s">
        <v>9</v>
      </c>
      <c r="Q79" s="87"/>
      <c r="R79" s="82" t="s">
        <v>10</v>
      </c>
      <c r="S79" s="83" t="s">
        <v>10</v>
      </c>
      <c r="T79" s="84"/>
      <c r="U79" s="82" t="s">
        <v>11</v>
      </c>
      <c r="V79" s="83" t="s">
        <v>11</v>
      </c>
      <c r="W79" s="84"/>
      <c r="X79" s="82" t="s">
        <v>12</v>
      </c>
      <c r="Y79" s="83"/>
      <c r="Z79" s="84"/>
    </row>
    <row r="80" spans="2:26" x14ac:dyDescent="0.2">
      <c r="K80" s="3"/>
      <c r="L80" s="3" t="s">
        <v>13</v>
      </c>
      <c r="M80" s="4" t="s">
        <v>14</v>
      </c>
      <c r="N80" s="5" t="s">
        <v>15</v>
      </c>
      <c r="O80" s="2" t="s">
        <v>13</v>
      </c>
      <c r="P80" s="6" t="s">
        <v>14</v>
      </c>
      <c r="Q80" s="6" t="s">
        <v>15</v>
      </c>
      <c r="R80" s="3" t="s">
        <v>13</v>
      </c>
      <c r="S80" s="4" t="s">
        <v>14</v>
      </c>
      <c r="T80" s="5" t="s">
        <v>15</v>
      </c>
      <c r="U80" s="3" t="s">
        <v>13</v>
      </c>
      <c r="V80" s="4" t="s">
        <v>14</v>
      </c>
      <c r="W80" s="5" t="s">
        <v>15</v>
      </c>
      <c r="X80" s="4" t="s">
        <v>13</v>
      </c>
      <c r="Y80" s="4" t="s">
        <v>14</v>
      </c>
      <c r="Z80" s="5" t="s">
        <v>15</v>
      </c>
    </row>
    <row r="81" spans="2:26" x14ac:dyDescent="0.2">
      <c r="J81" s="7" t="s">
        <v>91</v>
      </c>
      <c r="K81" s="7" t="s">
        <v>127</v>
      </c>
      <c r="L81" s="8">
        <v>1585.4295388770981</v>
      </c>
      <c r="M81" s="9">
        <v>1532.9500059929285</v>
      </c>
      <c r="N81" s="10">
        <v>1.0342343407671519</v>
      </c>
      <c r="O81" s="8">
        <v>1911.8645103842159</v>
      </c>
      <c r="P81" s="9">
        <v>1818.3519760307447</v>
      </c>
      <c r="Q81" s="11">
        <v>1.0514270809975956</v>
      </c>
      <c r="R81" s="8">
        <v>2069.1652073929959</v>
      </c>
      <c r="S81" s="9">
        <v>1961.7676061460804</v>
      </c>
      <c r="T81" s="10">
        <v>1.0547453229987316</v>
      </c>
      <c r="U81" s="8">
        <v>2310.4663045866</v>
      </c>
      <c r="V81" s="9">
        <v>2031.5494634572412</v>
      </c>
      <c r="W81" s="10">
        <v>1.137292665596586</v>
      </c>
      <c r="X81" s="8">
        <v>1969.2313903102277</v>
      </c>
      <c r="Y81" s="9">
        <v>1836.1547629067488</v>
      </c>
      <c r="Z81" s="10">
        <v>1.072475713971305</v>
      </c>
    </row>
    <row r="82" spans="2:26" x14ac:dyDescent="0.2">
      <c r="J82" s="7" t="s">
        <v>90</v>
      </c>
      <c r="K82" s="7" t="s">
        <v>126</v>
      </c>
      <c r="L82" s="8">
        <v>1718.1342575881872</v>
      </c>
      <c r="M82" s="9">
        <v>1651.4007211743622</v>
      </c>
      <c r="N82" s="10">
        <v>1.0404102623658591</v>
      </c>
      <c r="O82" s="8">
        <v>2337.9121075317603</v>
      </c>
      <c r="P82" s="9">
        <v>2176.7563369342656</v>
      </c>
      <c r="Q82" s="11">
        <v>1.074034823219794</v>
      </c>
      <c r="R82" s="8">
        <v>2416.5298482589246</v>
      </c>
      <c r="S82" s="9">
        <v>2302.4909157882294</v>
      </c>
      <c r="T82" s="10">
        <v>1.0495285048417469</v>
      </c>
      <c r="U82" s="8">
        <v>2712.6276453664445</v>
      </c>
      <c r="V82" s="9">
        <v>2410.5472240687591</v>
      </c>
      <c r="W82" s="10">
        <v>1.1253161183823666</v>
      </c>
      <c r="X82" s="8">
        <v>2296.3009646863293</v>
      </c>
      <c r="Y82" s="9">
        <v>2135.2987994914042</v>
      </c>
      <c r="Z82" s="10">
        <v>1.0754002977163071</v>
      </c>
    </row>
    <row r="83" spans="2:26" x14ac:dyDescent="0.2">
      <c r="J83" s="7" t="s">
        <v>69</v>
      </c>
      <c r="K83" s="7" t="s">
        <v>129</v>
      </c>
      <c r="L83" s="8">
        <v>1282.9346677740864</v>
      </c>
      <c r="M83" s="9">
        <v>1212.2180590851333</v>
      </c>
      <c r="N83" s="10">
        <v>1.058336541151947</v>
      </c>
      <c r="O83" s="8">
        <v>1398.4100093632958</v>
      </c>
      <c r="P83" s="9">
        <v>1445.0271826625387</v>
      </c>
      <c r="Q83" s="11">
        <v>0.96773958728350817</v>
      </c>
      <c r="R83" s="8">
        <v>1658.3243996247654</v>
      </c>
      <c r="S83" s="9">
        <v>1537.3874634416252</v>
      </c>
      <c r="T83" s="10">
        <v>1.0786639276428132</v>
      </c>
      <c r="U83" s="8">
        <v>2071.8601509872242</v>
      </c>
      <c r="V83" s="9">
        <v>1600.4017902588855</v>
      </c>
      <c r="W83" s="10">
        <v>1.2945874989630413</v>
      </c>
      <c r="X83" s="8">
        <v>1602.8823069373429</v>
      </c>
      <c r="Y83" s="9">
        <v>1448.7586238620456</v>
      </c>
      <c r="Z83" s="10">
        <v>1.1063832722282199</v>
      </c>
    </row>
    <row r="84" spans="2:26" x14ac:dyDescent="0.2">
      <c r="J84" s="7" t="s">
        <v>87</v>
      </c>
      <c r="K84" s="7" t="s">
        <v>87</v>
      </c>
      <c r="L84" s="8">
        <v>2904.9104687499998</v>
      </c>
      <c r="M84" s="9">
        <v>2764.1947592444799</v>
      </c>
      <c r="N84" s="10">
        <v>1.0509065828429474</v>
      </c>
      <c r="O84" s="8">
        <v>4024.1623361823358</v>
      </c>
      <c r="P84" s="9">
        <v>3715.4691530795881</v>
      </c>
      <c r="Q84" s="11">
        <v>1.0830832313186844</v>
      </c>
      <c r="R84" s="8">
        <v>4377.6915852795473</v>
      </c>
      <c r="S84" s="9">
        <v>3923.9185864395126</v>
      </c>
      <c r="T84" s="10">
        <v>1.1156428169555321</v>
      </c>
      <c r="U84" s="8">
        <v>4770.7404816844537</v>
      </c>
      <c r="V84" s="9">
        <v>4208.9043204346435</v>
      </c>
      <c r="W84" s="10">
        <v>1.1334875108759399</v>
      </c>
      <c r="X84" s="8">
        <v>4019.3762179740843</v>
      </c>
      <c r="Y84" s="9">
        <v>3653.121704799556</v>
      </c>
      <c r="Z84" s="10">
        <v>1.1002579554613072</v>
      </c>
    </row>
    <row r="85" spans="2:26" x14ac:dyDescent="0.2">
      <c r="J85" s="7" t="s">
        <v>89</v>
      </c>
      <c r="K85" s="7" t="s">
        <v>125</v>
      </c>
      <c r="L85" s="8">
        <v>1779.3154849498328</v>
      </c>
      <c r="M85" s="9">
        <v>1664.2306814251126</v>
      </c>
      <c r="N85" s="10">
        <v>1.0691519539984511</v>
      </c>
      <c r="O85" s="8">
        <v>2554.1380120481926</v>
      </c>
      <c r="P85" s="9">
        <v>2421.9474961632473</v>
      </c>
      <c r="Q85" s="11">
        <v>1.0545802566299873</v>
      </c>
      <c r="R85" s="8">
        <v>2815.2755528154539</v>
      </c>
      <c r="S85" s="9">
        <v>2666.719060633272</v>
      </c>
      <c r="T85" s="10">
        <v>1.0557075900402138</v>
      </c>
      <c r="U85" s="8">
        <v>3138.1276383526383</v>
      </c>
      <c r="V85" s="9">
        <v>2843.7198565864019</v>
      </c>
      <c r="W85" s="10">
        <v>1.1035291085668486</v>
      </c>
      <c r="X85" s="8">
        <v>2571.7141720415293</v>
      </c>
      <c r="Y85" s="9">
        <v>2399.1542737020086</v>
      </c>
      <c r="Z85" s="10">
        <v>1.0719253031082709</v>
      </c>
    </row>
    <row r="86" spans="2:26" x14ac:dyDescent="0.2">
      <c r="J86" s="7" t="s">
        <v>92</v>
      </c>
      <c r="K86" s="7" t="s">
        <v>128</v>
      </c>
      <c r="L86" s="8">
        <v>2053.1190545454547</v>
      </c>
      <c r="M86" s="9">
        <v>2034.7867227505485</v>
      </c>
      <c r="N86" s="10">
        <v>1.0090094610850051</v>
      </c>
      <c r="O86" s="8">
        <v>2972.0569999999998</v>
      </c>
      <c r="P86" s="9">
        <v>2789.9964621337754</v>
      </c>
      <c r="Q86" s="11">
        <v>1.0652547558167818</v>
      </c>
      <c r="R86" s="8">
        <v>3155.4843930635839</v>
      </c>
      <c r="S86" s="9">
        <v>2985.720515504383</v>
      </c>
      <c r="T86" s="10">
        <v>1.0568585963346682</v>
      </c>
      <c r="U86" s="8">
        <v>3537.7065496368036</v>
      </c>
      <c r="V86" s="9">
        <v>3151.2480125195621</v>
      </c>
      <c r="W86" s="10">
        <v>1.1226366619135923</v>
      </c>
      <c r="X86" s="8">
        <v>2929.5917493114603</v>
      </c>
      <c r="Y86" s="9">
        <v>2740.437928227067</v>
      </c>
      <c r="Z86" s="10">
        <v>1.0690232094425751</v>
      </c>
    </row>
    <row r="87" spans="2:26" x14ac:dyDescent="0.2">
      <c r="J87" s="7" t="s">
        <v>93</v>
      </c>
      <c r="K87" s="7" t="s">
        <v>130</v>
      </c>
      <c r="L87" s="8">
        <v>1805.6837499999999</v>
      </c>
      <c r="M87" s="9">
        <v>1635.4477532368621</v>
      </c>
      <c r="N87" s="10">
        <v>1.1040913697341956</v>
      </c>
      <c r="O87" s="8">
        <v>2485.0071047957372</v>
      </c>
      <c r="P87" s="9">
        <v>2302.136149068323</v>
      </c>
      <c r="Q87" s="11">
        <v>1.0794353347873984</v>
      </c>
      <c r="R87" s="8">
        <v>2586.9388377723972</v>
      </c>
      <c r="S87" s="9">
        <v>2387.1466152768048</v>
      </c>
      <c r="T87" s="10">
        <v>1.08369499435728</v>
      </c>
      <c r="U87" s="8">
        <v>2972.8081485148514</v>
      </c>
      <c r="V87" s="9">
        <v>2607.8257491055456</v>
      </c>
      <c r="W87" s="10">
        <v>1.1399565900959796</v>
      </c>
      <c r="X87" s="8">
        <v>2462.6094602707462</v>
      </c>
      <c r="Y87" s="9">
        <v>2233.1390666718835</v>
      </c>
      <c r="Z87" s="10">
        <v>1.1027568757465918</v>
      </c>
    </row>
    <row r="88" spans="2:26" x14ac:dyDescent="0.2">
      <c r="J88" s="7" t="s">
        <v>88</v>
      </c>
      <c r="K88" s="7" t="s">
        <v>88</v>
      </c>
      <c r="L88" s="8">
        <v>499.29222336911641</v>
      </c>
      <c r="M88" s="9">
        <v>580.35074719414649</v>
      </c>
      <c r="N88" s="10">
        <v>0.86032838896662378</v>
      </c>
      <c r="O88" s="8">
        <v>621.05773938002301</v>
      </c>
      <c r="P88" s="9">
        <v>648.83963382683828</v>
      </c>
      <c r="Q88" s="11">
        <v>0.95718218647810027</v>
      </c>
      <c r="R88" s="8">
        <v>616.26882529170609</v>
      </c>
      <c r="S88" s="9">
        <v>651.89287165654991</v>
      </c>
      <c r="T88" s="10">
        <v>0.94535291316452319</v>
      </c>
      <c r="U88" s="8">
        <v>713.82298126291926</v>
      </c>
      <c r="V88" s="9">
        <v>695.17442367563854</v>
      </c>
      <c r="W88" s="10">
        <v>1.0268257245263412</v>
      </c>
      <c r="X88" s="8">
        <v>612.61044232594122</v>
      </c>
      <c r="Y88" s="9">
        <v>644.06441908829333</v>
      </c>
      <c r="Z88" s="10">
        <v>0.9511633062933722</v>
      </c>
    </row>
    <row r="89" spans="2:26" x14ac:dyDescent="0.2">
      <c r="J89" s="7"/>
      <c r="K89" s="7"/>
      <c r="L89" s="8"/>
      <c r="M89" s="9"/>
      <c r="N89" s="10"/>
      <c r="O89" s="8"/>
      <c r="P89" s="9"/>
      <c r="Q89" s="11"/>
      <c r="R89" s="8"/>
      <c r="S89" s="9"/>
      <c r="T89" s="10"/>
      <c r="U89" s="8"/>
      <c r="V89" s="9"/>
      <c r="W89" s="10"/>
      <c r="X89" s="8"/>
      <c r="Y89" s="9"/>
      <c r="Z89" s="10"/>
    </row>
    <row r="90" spans="2:26" ht="12" thickBot="1" x14ac:dyDescent="0.25">
      <c r="K90" s="12" t="s">
        <v>4</v>
      </c>
      <c r="L90" s="13">
        <v>1503.188959963376</v>
      </c>
      <c r="M90" s="13">
        <v>1462.0114119518448</v>
      </c>
      <c r="N90" s="14">
        <v>1.0281649976702696</v>
      </c>
      <c r="O90" s="13">
        <v>1959.7557919834444</v>
      </c>
      <c r="P90" s="13">
        <v>1822.7361749685422</v>
      </c>
      <c r="Q90" s="14">
        <v>1.0751724900710149</v>
      </c>
      <c r="R90" s="13">
        <v>2091.303118404076</v>
      </c>
      <c r="S90" s="13">
        <v>1926.4540481719937</v>
      </c>
      <c r="T90" s="14">
        <v>1.0855712444262593</v>
      </c>
      <c r="U90" s="13">
        <v>2357.4101049786923</v>
      </c>
      <c r="V90" s="13">
        <v>2044.9936551968942</v>
      </c>
      <c r="W90" s="14">
        <v>1.1527713540762641</v>
      </c>
      <c r="X90" s="13">
        <v>2080.8183139484531</v>
      </c>
      <c r="Y90" s="13">
        <v>1890.8039468597012</v>
      </c>
      <c r="Z90" s="15">
        <v>1.1004939551794002</v>
      </c>
    </row>
    <row r="93" spans="2:26" x14ac:dyDescent="0.2">
      <c r="B93" s="16" t="s">
        <v>124</v>
      </c>
      <c r="C93" s="16" t="s">
        <v>5</v>
      </c>
      <c r="D93" s="16">
        <v>1</v>
      </c>
      <c r="E93" s="16" t="s">
        <v>5</v>
      </c>
      <c r="F93" s="16">
        <v>2</v>
      </c>
      <c r="G93" s="16" t="s">
        <v>5</v>
      </c>
      <c r="H93" s="16">
        <v>3</v>
      </c>
      <c r="K93" s="16" t="s">
        <v>16</v>
      </c>
    </row>
    <row r="94" spans="2:26" ht="12" thickBot="1" x14ac:dyDescent="0.25"/>
    <row r="95" spans="2:26" ht="12" thickBot="1" x14ac:dyDescent="0.25">
      <c r="K95" s="2" t="s">
        <v>7</v>
      </c>
      <c r="L95" s="82" t="s">
        <v>8</v>
      </c>
      <c r="M95" s="83" t="s">
        <v>8</v>
      </c>
      <c r="N95" s="84"/>
      <c r="O95" s="85" t="s">
        <v>9</v>
      </c>
      <c r="P95" s="86" t="s">
        <v>9</v>
      </c>
      <c r="Q95" s="87"/>
      <c r="R95" s="82" t="s">
        <v>10</v>
      </c>
      <c r="S95" s="83" t="s">
        <v>10</v>
      </c>
      <c r="T95" s="84"/>
      <c r="U95" s="82" t="s">
        <v>11</v>
      </c>
      <c r="V95" s="83" t="s">
        <v>11</v>
      </c>
      <c r="W95" s="84"/>
      <c r="X95" s="82" t="s">
        <v>12</v>
      </c>
      <c r="Y95" s="83"/>
      <c r="Z95" s="84"/>
    </row>
    <row r="96" spans="2:26" x14ac:dyDescent="0.2">
      <c r="K96" s="3"/>
      <c r="L96" s="3" t="s">
        <v>13</v>
      </c>
      <c r="M96" s="4" t="s">
        <v>14</v>
      </c>
      <c r="N96" s="5" t="s">
        <v>15</v>
      </c>
      <c r="O96" s="2" t="s">
        <v>13</v>
      </c>
      <c r="P96" s="6" t="s">
        <v>14</v>
      </c>
      <c r="Q96" s="6" t="s">
        <v>15</v>
      </c>
      <c r="R96" s="3" t="s">
        <v>13</v>
      </c>
      <c r="S96" s="4" t="s">
        <v>14</v>
      </c>
      <c r="T96" s="5" t="s">
        <v>15</v>
      </c>
      <c r="U96" s="3" t="s">
        <v>13</v>
      </c>
      <c r="V96" s="4" t="s">
        <v>14</v>
      </c>
      <c r="W96" s="5" t="s">
        <v>15</v>
      </c>
      <c r="X96" s="4" t="s">
        <v>13</v>
      </c>
      <c r="Y96" s="4" t="s">
        <v>14</v>
      </c>
      <c r="Z96" s="5" t="s">
        <v>15</v>
      </c>
    </row>
    <row r="97" spans="2:26" x14ac:dyDescent="0.2">
      <c r="J97" s="7" t="s">
        <v>91</v>
      </c>
      <c r="K97" s="7" t="s">
        <v>127</v>
      </c>
      <c r="L97" s="8">
        <v>2854.2363429433867</v>
      </c>
      <c r="M97" s="9">
        <v>2832.6869484703575</v>
      </c>
      <c r="N97" s="10">
        <v>1.0076074041590322</v>
      </c>
      <c r="O97" s="8">
        <v>2822.895842045546</v>
      </c>
      <c r="P97" s="9">
        <v>2762.4806446332664</v>
      </c>
      <c r="Q97" s="11">
        <v>1.0218699079501787</v>
      </c>
      <c r="R97" s="8">
        <v>2810.7947192994775</v>
      </c>
      <c r="S97" s="9">
        <v>2719.7006567762878</v>
      </c>
      <c r="T97" s="10">
        <v>1.033494150283129</v>
      </c>
      <c r="U97" s="8">
        <v>2953.9489508687516</v>
      </c>
      <c r="V97" s="9">
        <v>2742.696235953058</v>
      </c>
      <c r="W97" s="10">
        <v>1.0770237374983254</v>
      </c>
      <c r="X97" s="8">
        <v>2860.4689637892902</v>
      </c>
      <c r="Y97" s="9">
        <v>2764.3911214582422</v>
      </c>
      <c r="Z97" s="10">
        <v>1.0347555168967428</v>
      </c>
    </row>
    <row r="98" spans="2:26" x14ac:dyDescent="0.2">
      <c r="J98" s="7" t="s">
        <v>90</v>
      </c>
      <c r="K98" s="7" t="s">
        <v>126</v>
      </c>
      <c r="L98" s="8">
        <v>3472.0528515533188</v>
      </c>
      <c r="M98" s="9">
        <v>3447.8801111974603</v>
      </c>
      <c r="N98" s="10">
        <v>1.0070108993283595</v>
      </c>
      <c r="O98" s="8">
        <v>3509.2705135629799</v>
      </c>
      <c r="P98" s="9">
        <v>3456.815437203119</v>
      </c>
      <c r="Q98" s="11">
        <v>1.0151743931120321</v>
      </c>
      <c r="R98" s="8">
        <v>3407.6430451091792</v>
      </c>
      <c r="S98" s="9">
        <v>3369.1840360029469</v>
      </c>
      <c r="T98" s="10">
        <v>1.0114149327241435</v>
      </c>
      <c r="U98" s="8">
        <v>3553.6813396605476</v>
      </c>
      <c r="V98" s="9">
        <v>3419.3915445518146</v>
      </c>
      <c r="W98" s="10">
        <v>1.0392730090599598</v>
      </c>
      <c r="X98" s="8">
        <v>3485.6619374715065</v>
      </c>
      <c r="Y98" s="9">
        <v>3423.3177822388352</v>
      </c>
      <c r="Z98" s="10">
        <v>1.0182116178510014</v>
      </c>
    </row>
    <row r="99" spans="2:26" x14ac:dyDescent="0.2">
      <c r="J99" s="7" t="s">
        <v>69</v>
      </c>
      <c r="K99" s="7" t="s">
        <v>129</v>
      </c>
      <c r="L99" s="8">
        <v>2147.2393509615381</v>
      </c>
      <c r="M99" s="9">
        <v>2217.8108468677492</v>
      </c>
      <c r="N99" s="10">
        <v>0.96817965968293451</v>
      </c>
      <c r="O99" s="8">
        <v>1980.8419374999999</v>
      </c>
      <c r="P99" s="9">
        <v>2196.8297585371924</v>
      </c>
      <c r="Q99" s="11">
        <v>0.90168203967656879</v>
      </c>
      <c r="R99" s="8">
        <v>2191.1753974787757</v>
      </c>
      <c r="S99" s="9">
        <v>2185.1913976955561</v>
      </c>
      <c r="T99" s="10">
        <v>1.0027384327933608</v>
      </c>
      <c r="U99" s="8">
        <v>2455.5052818035429</v>
      </c>
      <c r="V99" s="9">
        <v>2249.1711239984315</v>
      </c>
      <c r="W99" s="10">
        <v>1.0917378653867402</v>
      </c>
      <c r="X99" s="8">
        <v>2193.690491935964</v>
      </c>
      <c r="Y99" s="9">
        <v>2212.2507817747328</v>
      </c>
      <c r="Z99" s="10">
        <v>0.99161022340158056</v>
      </c>
    </row>
    <row r="100" spans="2:26" x14ac:dyDescent="0.2">
      <c r="J100" s="7" t="s">
        <v>87</v>
      </c>
      <c r="K100" s="7" t="s">
        <v>87</v>
      </c>
      <c r="L100" s="8">
        <v>5716.7198012132139</v>
      </c>
      <c r="M100" s="9">
        <v>5716.1142930409751</v>
      </c>
      <c r="N100" s="10">
        <v>1.0001059300323956</v>
      </c>
      <c r="O100" s="8">
        <v>5702.5971431318412</v>
      </c>
      <c r="P100" s="9">
        <v>5684.9190647096284</v>
      </c>
      <c r="Q100" s="11">
        <v>1.0031096446969585</v>
      </c>
      <c r="R100" s="8">
        <v>5572.4451712225491</v>
      </c>
      <c r="S100" s="9">
        <v>5551.7312314242017</v>
      </c>
      <c r="T100" s="10">
        <v>1.003731077556691</v>
      </c>
      <c r="U100" s="8">
        <v>5745.2785865182577</v>
      </c>
      <c r="V100" s="9">
        <v>5651.5402485114373</v>
      </c>
      <c r="W100" s="10">
        <v>1.0165863346777917</v>
      </c>
      <c r="X100" s="8">
        <v>5684.2601755214655</v>
      </c>
      <c r="Y100" s="9">
        <v>5651.0762094215606</v>
      </c>
      <c r="Z100" s="10">
        <v>1.0058721498118499</v>
      </c>
    </row>
    <row r="101" spans="2:26" x14ac:dyDescent="0.2">
      <c r="J101" s="7" t="s">
        <v>89</v>
      </c>
      <c r="K101" s="7" t="s">
        <v>125</v>
      </c>
      <c r="L101" s="8">
        <v>4356.0124220929129</v>
      </c>
      <c r="M101" s="9">
        <v>4394.784470425664</v>
      </c>
      <c r="N101" s="10">
        <v>0.99117771335689742</v>
      </c>
      <c r="O101" s="8">
        <v>4365.4729316179328</v>
      </c>
      <c r="P101" s="9">
        <v>4395.0715659920443</v>
      </c>
      <c r="Q101" s="11">
        <v>0.99326549433161948</v>
      </c>
      <c r="R101" s="8">
        <v>4282.809648323022</v>
      </c>
      <c r="S101" s="9">
        <v>4325.3447553755377</v>
      </c>
      <c r="T101" s="10">
        <v>0.99016607705093262</v>
      </c>
      <c r="U101" s="8">
        <v>4396.4058672243764</v>
      </c>
      <c r="V101" s="9">
        <v>4381.8580854007978</v>
      </c>
      <c r="W101" s="10">
        <v>1.0033200029622247</v>
      </c>
      <c r="X101" s="8">
        <v>4350.1752173145615</v>
      </c>
      <c r="Y101" s="9">
        <v>4374.2647192985114</v>
      </c>
      <c r="Z101" s="10">
        <v>0.9944929025722492</v>
      </c>
    </row>
    <row r="102" spans="2:26" x14ac:dyDescent="0.2">
      <c r="J102" s="7" t="s">
        <v>92</v>
      </c>
      <c r="K102" s="7" t="s">
        <v>128</v>
      </c>
      <c r="L102" s="8">
        <v>5102.1098009304333</v>
      </c>
      <c r="M102" s="9">
        <v>5004.0494051407059</v>
      </c>
      <c r="N102" s="10">
        <v>1.0195962085604089</v>
      </c>
      <c r="O102" s="8">
        <v>5136.0919250590505</v>
      </c>
      <c r="P102" s="9">
        <v>4995.3642241563648</v>
      </c>
      <c r="Q102" s="11">
        <v>1.0281716596804216</v>
      </c>
      <c r="R102" s="8">
        <v>5029.5520827956989</v>
      </c>
      <c r="S102" s="9">
        <v>4886.8133860109965</v>
      </c>
      <c r="T102" s="10">
        <v>1.0292089518280576</v>
      </c>
      <c r="U102" s="8">
        <v>5208.1793984231554</v>
      </c>
      <c r="V102" s="9">
        <v>4950.8855292192366</v>
      </c>
      <c r="W102" s="10">
        <v>1.051969262404759</v>
      </c>
      <c r="X102" s="8">
        <v>5118.9833018020845</v>
      </c>
      <c r="Y102" s="9">
        <v>4959.2781361318266</v>
      </c>
      <c r="Z102" s="10">
        <v>1.0322033088861651</v>
      </c>
    </row>
    <row r="103" spans="2:26" x14ac:dyDescent="0.2">
      <c r="J103" s="7" t="s">
        <v>93</v>
      </c>
      <c r="K103" s="7" t="s">
        <v>130</v>
      </c>
      <c r="L103" s="8">
        <v>3533.1528278549649</v>
      </c>
      <c r="M103" s="9">
        <v>3460.883017766716</v>
      </c>
      <c r="N103" s="10">
        <v>1.0208818991330382</v>
      </c>
      <c r="O103" s="8">
        <v>3537.1907614555257</v>
      </c>
      <c r="P103" s="9">
        <v>3448.8693794646692</v>
      </c>
      <c r="Q103" s="11">
        <v>1.0256087929907527</v>
      </c>
      <c r="R103" s="8">
        <v>3428.6216433978134</v>
      </c>
      <c r="S103" s="9">
        <v>3365.5392694846951</v>
      </c>
      <c r="T103" s="10">
        <v>1.0187436154690233</v>
      </c>
      <c r="U103" s="8">
        <v>3571.8652414819717</v>
      </c>
      <c r="V103" s="9">
        <v>3466.1606843124605</v>
      </c>
      <c r="W103" s="10">
        <v>1.0304961502932974</v>
      </c>
      <c r="X103" s="8">
        <v>3517.7076185475689</v>
      </c>
      <c r="Y103" s="9">
        <v>3435.363087757135</v>
      </c>
      <c r="Z103" s="10">
        <v>1.0239696732738066</v>
      </c>
    </row>
    <row r="104" spans="2:26" x14ac:dyDescent="0.2">
      <c r="J104" s="7" t="s">
        <v>88</v>
      </c>
      <c r="K104" s="7" t="s">
        <v>88</v>
      </c>
      <c r="L104" s="8">
        <v>915.70249218418314</v>
      </c>
      <c r="M104" s="9">
        <v>869.60013256825653</v>
      </c>
      <c r="N104" s="10">
        <v>1.0530155848525102</v>
      </c>
      <c r="O104" s="8">
        <v>894.86338054079306</v>
      </c>
      <c r="P104" s="9">
        <v>860.08624737766627</v>
      </c>
      <c r="Q104" s="11">
        <v>1.0404344718557696</v>
      </c>
      <c r="R104" s="8">
        <v>869.21986256211585</v>
      </c>
      <c r="S104" s="9">
        <v>829.58150941044255</v>
      </c>
      <c r="T104" s="10">
        <v>1.0477811435067339</v>
      </c>
      <c r="U104" s="8">
        <v>907.12967946633557</v>
      </c>
      <c r="V104" s="9">
        <v>857.88259251835586</v>
      </c>
      <c r="W104" s="10">
        <v>1.0574053925064646</v>
      </c>
      <c r="X104" s="8">
        <v>896.72885368835682</v>
      </c>
      <c r="Y104" s="9">
        <v>854.2876204686803</v>
      </c>
      <c r="Z104" s="10">
        <v>1.0496802624816128</v>
      </c>
    </row>
    <row r="105" spans="2:26" x14ac:dyDescent="0.2">
      <c r="J105" s="7"/>
      <c r="K105" s="7"/>
      <c r="L105" s="8"/>
      <c r="M105" s="9"/>
      <c r="N105" s="10"/>
      <c r="O105" s="8"/>
      <c r="P105" s="9"/>
      <c r="Q105" s="11"/>
      <c r="R105" s="8"/>
      <c r="S105" s="9"/>
      <c r="T105" s="10"/>
      <c r="U105" s="8"/>
      <c r="V105" s="9"/>
      <c r="W105" s="10"/>
      <c r="X105" s="8"/>
      <c r="Y105" s="9"/>
      <c r="Z105" s="10"/>
    </row>
    <row r="106" spans="2:26" ht="12" thickBot="1" x14ac:dyDescent="0.25">
      <c r="K106" s="12" t="s">
        <v>4</v>
      </c>
      <c r="L106" s="13">
        <v>3343.3934012370423</v>
      </c>
      <c r="M106" s="13">
        <v>3327.8041713569319</v>
      </c>
      <c r="N106" s="14">
        <v>1.0046845394372332</v>
      </c>
      <c r="O106" s="13">
        <v>3336.5048644152025</v>
      </c>
      <c r="P106" s="13">
        <v>3296.4303529653225</v>
      </c>
      <c r="Q106" s="14">
        <v>1.0121569416486627</v>
      </c>
      <c r="R106" s="13">
        <v>3277.1075941970666</v>
      </c>
      <c r="S106" s="13">
        <v>3220.0487778609154</v>
      </c>
      <c r="T106" s="14">
        <v>1.0177198608693299</v>
      </c>
      <c r="U106" s="13">
        <v>3402.2398074488024</v>
      </c>
      <c r="V106" s="13">
        <v>3275.561822807937</v>
      </c>
      <c r="W106" s="14">
        <v>1.0386736662269045</v>
      </c>
      <c r="X106" s="13">
        <v>3339.4250823715206</v>
      </c>
      <c r="Y106" s="13">
        <v>3279.9025629668254</v>
      </c>
      <c r="Z106" s="15">
        <v>1.0181476486761407</v>
      </c>
    </row>
    <row r="110" spans="2:26" s="41" customFormat="1" x14ac:dyDescent="0.2">
      <c r="B110" s="41" t="s">
        <v>124</v>
      </c>
      <c r="C110" s="41" t="s">
        <v>5</v>
      </c>
      <c r="D110" s="41">
        <v>1</v>
      </c>
      <c r="E110" s="41" t="s">
        <v>5</v>
      </c>
      <c r="F110" s="41">
        <v>3</v>
      </c>
      <c r="K110" s="41" t="s">
        <v>18</v>
      </c>
    </row>
    <row r="112" spans="2:26" x14ac:dyDescent="0.2">
      <c r="B112" s="16" t="s">
        <v>124</v>
      </c>
      <c r="C112" s="16" t="s">
        <v>5</v>
      </c>
      <c r="D112" s="16">
        <v>1</v>
      </c>
      <c r="E112" s="16" t="s">
        <v>5</v>
      </c>
      <c r="F112" s="16">
        <v>3</v>
      </c>
      <c r="G112" s="16" t="s">
        <v>5</v>
      </c>
      <c r="H112" s="16">
        <v>1</v>
      </c>
      <c r="K112" s="16" t="s">
        <v>136</v>
      </c>
    </row>
    <row r="113" spans="2:26" ht="12" thickBot="1" x14ac:dyDescent="0.25"/>
    <row r="114" spans="2:26" ht="12" thickBot="1" x14ac:dyDescent="0.25">
      <c r="K114" s="2" t="s">
        <v>7</v>
      </c>
      <c r="L114" s="82" t="s">
        <v>8</v>
      </c>
      <c r="M114" s="83" t="s">
        <v>8</v>
      </c>
      <c r="N114" s="84"/>
      <c r="O114" s="85" t="s">
        <v>9</v>
      </c>
      <c r="P114" s="86" t="s">
        <v>9</v>
      </c>
      <c r="Q114" s="87"/>
      <c r="R114" s="82" t="s">
        <v>10</v>
      </c>
      <c r="S114" s="83" t="s">
        <v>10</v>
      </c>
      <c r="T114" s="84"/>
      <c r="U114" s="82" t="s">
        <v>11</v>
      </c>
      <c r="V114" s="83" t="s">
        <v>11</v>
      </c>
      <c r="W114" s="84"/>
      <c r="X114" s="82" t="s">
        <v>12</v>
      </c>
      <c r="Y114" s="83"/>
      <c r="Z114" s="84"/>
    </row>
    <row r="115" spans="2:26" x14ac:dyDescent="0.2">
      <c r="K115" s="3"/>
      <c r="L115" s="3" t="s">
        <v>13</v>
      </c>
      <c r="M115" s="4" t="s">
        <v>14</v>
      </c>
      <c r="N115" s="5" t="s">
        <v>15</v>
      </c>
      <c r="O115" s="2" t="s">
        <v>13</v>
      </c>
      <c r="P115" s="6" t="s">
        <v>14</v>
      </c>
      <c r="Q115" s="6" t="s">
        <v>15</v>
      </c>
      <c r="R115" s="3" t="s">
        <v>13</v>
      </c>
      <c r="S115" s="4" t="s">
        <v>14</v>
      </c>
      <c r="T115" s="5" t="s">
        <v>15</v>
      </c>
      <c r="U115" s="3" t="s">
        <v>13</v>
      </c>
      <c r="V115" s="4" t="s">
        <v>14</v>
      </c>
      <c r="W115" s="5" t="s">
        <v>15</v>
      </c>
      <c r="X115" s="4" t="s">
        <v>13</v>
      </c>
      <c r="Y115" s="4" t="s">
        <v>14</v>
      </c>
      <c r="Z115" s="5" t="s">
        <v>15</v>
      </c>
    </row>
    <row r="116" spans="2:26" x14ac:dyDescent="0.2">
      <c r="J116" s="7" t="s">
        <v>91</v>
      </c>
      <c r="K116" s="7" t="s">
        <v>127</v>
      </c>
      <c r="L116" s="8">
        <v>261.56234873</v>
      </c>
      <c r="M116" s="9">
        <v>257.02707353</v>
      </c>
      <c r="N116" s="10">
        <v>1.0176451263974362</v>
      </c>
      <c r="O116" s="8">
        <v>241.83118388999998</v>
      </c>
      <c r="P116" s="9">
        <v>229.97585246</v>
      </c>
      <c r="Q116" s="11">
        <v>1.051550331494312</v>
      </c>
      <c r="R116" s="8">
        <v>227.0502553</v>
      </c>
      <c r="S116" s="9">
        <v>211.93377022999999</v>
      </c>
      <c r="T116" s="10">
        <v>1.0713264575701877</v>
      </c>
      <c r="U116" s="8">
        <v>215.26483378999998</v>
      </c>
      <c r="V116" s="9">
        <v>192.10344022999999</v>
      </c>
      <c r="W116" s="10">
        <v>1.1205673023464313</v>
      </c>
      <c r="X116" s="8">
        <v>236.4271554275</v>
      </c>
      <c r="Y116" s="9">
        <v>222.76003411249997</v>
      </c>
      <c r="Z116" s="10">
        <v>1.0613535608820106</v>
      </c>
    </row>
    <row r="117" spans="2:26" x14ac:dyDescent="0.2">
      <c r="J117" s="7" t="s">
        <v>90</v>
      </c>
      <c r="K117" s="7" t="s">
        <v>126</v>
      </c>
      <c r="L117" s="8">
        <v>242.75248805999999</v>
      </c>
      <c r="M117" s="9">
        <v>240.79851522999999</v>
      </c>
      <c r="N117" s="10">
        <v>1.0081145551422261</v>
      </c>
      <c r="O117" s="8">
        <v>236.31669824000002</v>
      </c>
      <c r="P117" s="9">
        <v>231.95997678000001</v>
      </c>
      <c r="Q117" s="11">
        <v>1.0187822120025996</v>
      </c>
      <c r="R117" s="8">
        <v>221.36042943000001</v>
      </c>
      <c r="S117" s="9">
        <v>217.44038649000001</v>
      </c>
      <c r="T117" s="10">
        <v>1.0180281271721354</v>
      </c>
      <c r="U117" s="8">
        <v>220.65856475000001</v>
      </c>
      <c r="V117" s="9">
        <v>211.24016007</v>
      </c>
      <c r="W117" s="10">
        <v>1.0445862409727344</v>
      </c>
      <c r="X117" s="8">
        <v>230.27204512</v>
      </c>
      <c r="Y117" s="9">
        <v>225.35975964249999</v>
      </c>
      <c r="Z117" s="10">
        <v>1.0217975271419024</v>
      </c>
    </row>
    <row r="118" spans="2:26" x14ac:dyDescent="0.2">
      <c r="J118" s="7" t="s">
        <v>69</v>
      </c>
      <c r="K118" s="7" t="s">
        <v>129</v>
      </c>
      <c r="L118" s="8">
        <v>8.1601890299999997</v>
      </c>
      <c r="M118" s="9">
        <v>8.4132016699999994</v>
      </c>
      <c r="N118" s="10">
        <v>0.969926711622497</v>
      </c>
      <c r="O118" s="8">
        <v>7.6976047000000003</v>
      </c>
      <c r="P118" s="9">
        <v>8.0739677899999993</v>
      </c>
      <c r="Q118" s="11">
        <v>0.9533856091838584</v>
      </c>
      <c r="R118" s="8">
        <v>6.74932496</v>
      </c>
      <c r="S118" s="9">
        <v>7.2151549400000006</v>
      </c>
      <c r="T118" s="10">
        <v>0.93543728667315351</v>
      </c>
      <c r="U118" s="8">
        <v>5.84047231</v>
      </c>
      <c r="V118" s="9">
        <v>6.2045335700000006</v>
      </c>
      <c r="W118" s="10">
        <v>0.94132334753408375</v>
      </c>
      <c r="X118" s="8">
        <v>7.1118977499999998</v>
      </c>
      <c r="Y118" s="9">
        <v>7.4767144924999993</v>
      </c>
      <c r="Z118" s="10">
        <v>0.95120627611687558</v>
      </c>
    </row>
    <row r="119" spans="2:26" x14ac:dyDescent="0.2">
      <c r="J119" s="7" t="s">
        <v>87</v>
      </c>
      <c r="K119" s="7" t="s">
        <v>87</v>
      </c>
      <c r="L119" s="8">
        <v>413.0380753</v>
      </c>
      <c r="M119" s="9">
        <v>414.31701176999997</v>
      </c>
      <c r="N119" s="10">
        <v>0.99691314516742568</v>
      </c>
      <c r="O119" s="8">
        <v>399.65169942</v>
      </c>
      <c r="P119" s="9">
        <v>399.68005158</v>
      </c>
      <c r="Q119" s="11">
        <v>0.99992906285943495</v>
      </c>
      <c r="R119" s="8">
        <v>381.74487262000002</v>
      </c>
      <c r="S119" s="9">
        <v>382.63595150999998</v>
      </c>
      <c r="T119" s="10">
        <v>0.99767120970603129</v>
      </c>
      <c r="U119" s="8">
        <v>371.59412801999997</v>
      </c>
      <c r="V119" s="9">
        <v>373.96163525999998</v>
      </c>
      <c r="W119" s="10">
        <v>0.99366911731906948</v>
      </c>
      <c r="X119" s="8">
        <v>391.50719384000001</v>
      </c>
      <c r="Y119" s="9">
        <v>392.64866253000002</v>
      </c>
      <c r="Z119" s="10">
        <v>0.997092900603188</v>
      </c>
    </row>
    <row r="120" spans="2:26" x14ac:dyDescent="0.2">
      <c r="J120" s="7" t="s">
        <v>89</v>
      </c>
      <c r="K120" s="7" t="s">
        <v>125</v>
      </c>
      <c r="L120" s="8">
        <v>415.37453108999995</v>
      </c>
      <c r="M120" s="9">
        <v>417.59961962</v>
      </c>
      <c r="N120" s="10">
        <v>0.99467171801539278</v>
      </c>
      <c r="O120" s="8">
        <v>412.44015675000003</v>
      </c>
      <c r="P120" s="9">
        <v>414.64287602999997</v>
      </c>
      <c r="Q120" s="11">
        <v>0.99468767122905888</v>
      </c>
      <c r="R120" s="8">
        <v>400.87819591000004</v>
      </c>
      <c r="S120" s="9">
        <v>404.61369722000001</v>
      </c>
      <c r="T120" s="10">
        <v>0.9907677339258022</v>
      </c>
      <c r="U120" s="8">
        <v>407.51837297000003</v>
      </c>
      <c r="V120" s="9">
        <v>407.06375267000004</v>
      </c>
      <c r="W120" s="10">
        <v>1.001116828253604</v>
      </c>
      <c r="X120" s="8">
        <v>409.05281417999998</v>
      </c>
      <c r="Y120" s="9">
        <v>410.97998638499996</v>
      </c>
      <c r="Z120" s="10">
        <v>0.99531078819202001</v>
      </c>
    </row>
    <row r="121" spans="2:26" x14ac:dyDescent="0.2">
      <c r="J121" s="7" t="s">
        <v>92</v>
      </c>
      <c r="K121" s="7" t="s">
        <v>128</v>
      </c>
      <c r="L121" s="8">
        <v>46.594193149999995</v>
      </c>
      <c r="M121" s="9">
        <v>45.836731749999998</v>
      </c>
      <c r="N121" s="10">
        <v>1.0165252052465541</v>
      </c>
      <c r="O121" s="8">
        <v>46.292090549999998</v>
      </c>
      <c r="P121" s="9">
        <v>45.204513290000001</v>
      </c>
      <c r="Q121" s="11">
        <v>1.0240590414727591</v>
      </c>
      <c r="R121" s="8">
        <v>44.591239170000001</v>
      </c>
      <c r="S121" s="9">
        <v>43.669208759999997</v>
      </c>
      <c r="T121" s="10">
        <v>1.0211139710606474</v>
      </c>
      <c r="U121" s="8">
        <v>45.300387439999994</v>
      </c>
      <c r="V121" s="9">
        <v>43.871841070000002</v>
      </c>
      <c r="W121" s="10">
        <v>1.0325618058225701</v>
      </c>
      <c r="X121" s="8">
        <v>45.694477577499995</v>
      </c>
      <c r="Y121" s="9">
        <v>44.6455737175</v>
      </c>
      <c r="Z121" s="10">
        <v>1.0234940168231919</v>
      </c>
    </row>
    <row r="122" spans="2:26" x14ac:dyDescent="0.2">
      <c r="J122" s="7" t="s">
        <v>93</v>
      </c>
      <c r="K122" s="7" t="s">
        <v>130</v>
      </c>
      <c r="L122" s="8">
        <v>20.289294659999999</v>
      </c>
      <c r="M122" s="9">
        <v>19.731905440000002</v>
      </c>
      <c r="N122" s="10">
        <v>1.0282481193564852</v>
      </c>
      <c r="O122" s="8">
        <v>19.597705359999999</v>
      </c>
      <c r="P122" s="9">
        <v>18.924274899999997</v>
      </c>
      <c r="Q122" s="11">
        <v>1.0355855356973283</v>
      </c>
      <c r="R122" s="8">
        <v>18.246344190000002</v>
      </c>
      <c r="S122" s="9">
        <v>17.922913140000002</v>
      </c>
      <c r="T122" s="10">
        <v>1.0180456741308517</v>
      </c>
      <c r="U122" s="8">
        <v>18.592961020000001</v>
      </c>
      <c r="V122" s="9">
        <v>18.070075670000001</v>
      </c>
      <c r="W122" s="10">
        <v>1.0289365335015224</v>
      </c>
      <c r="X122" s="8">
        <v>19.181576307500002</v>
      </c>
      <c r="Y122" s="9">
        <v>18.662292287500001</v>
      </c>
      <c r="Z122" s="10">
        <v>1.0278253074167001</v>
      </c>
    </row>
    <row r="123" spans="2:26" x14ac:dyDescent="0.2">
      <c r="J123" s="7" t="s">
        <v>88</v>
      </c>
      <c r="K123" s="7" t="s">
        <v>88</v>
      </c>
      <c r="L123" s="8">
        <v>92.481171950000004</v>
      </c>
      <c r="M123" s="9">
        <v>87.47909971</v>
      </c>
      <c r="N123" s="10">
        <v>1.0571801979739419</v>
      </c>
      <c r="O123" s="8">
        <v>86.527061079999996</v>
      </c>
      <c r="P123" s="9">
        <v>84.220957909999996</v>
      </c>
      <c r="Q123" s="11">
        <v>1.0273815832451625</v>
      </c>
      <c r="R123" s="8">
        <v>81.041854329999993</v>
      </c>
      <c r="S123" s="9">
        <v>79.00472551</v>
      </c>
      <c r="T123" s="10">
        <v>1.0257848983949971</v>
      </c>
      <c r="U123" s="8">
        <v>81.356666529999998</v>
      </c>
      <c r="V123" s="9">
        <v>79.344158780000001</v>
      </c>
      <c r="W123" s="10">
        <v>1.0253642836592438</v>
      </c>
      <c r="X123" s="8">
        <v>85.351688472499987</v>
      </c>
      <c r="Y123" s="9">
        <v>82.512235477499999</v>
      </c>
      <c r="Z123" s="10">
        <v>1.0344125083821571</v>
      </c>
    </row>
    <row r="124" spans="2:26" x14ac:dyDescent="0.2">
      <c r="J124" s="7" t="s">
        <v>166</v>
      </c>
      <c r="K124" s="7" t="s">
        <v>166</v>
      </c>
      <c r="L124" s="8">
        <v>6.88932681</v>
      </c>
      <c r="M124" s="9">
        <v>5.43618852</v>
      </c>
      <c r="N124" s="10">
        <v>1.2673082959970638</v>
      </c>
      <c r="O124" s="8">
        <v>6.6867933099999997</v>
      </c>
      <c r="P124" s="9">
        <v>5.7453597900000002</v>
      </c>
      <c r="Q124" s="11">
        <v>1.1638598024163078</v>
      </c>
      <c r="R124" s="8">
        <v>6.74955368</v>
      </c>
      <c r="S124" s="9">
        <v>5.5972206</v>
      </c>
      <c r="T124" s="10">
        <v>1.2058759449288099</v>
      </c>
      <c r="U124" s="8">
        <v>9.3321448</v>
      </c>
      <c r="V124" s="9">
        <v>7.2330439000000002</v>
      </c>
      <c r="W124" s="10">
        <v>1.2902098935138497</v>
      </c>
      <c r="X124" s="8">
        <v>7.4144546499999997</v>
      </c>
      <c r="Y124" s="9">
        <v>6.0029532025000005</v>
      </c>
      <c r="Z124" s="10">
        <v>1.2351345079472156</v>
      </c>
    </row>
    <row r="125" spans="2:26" ht="12" thickBot="1" x14ac:dyDescent="0.25">
      <c r="K125" s="12" t="s">
        <v>4</v>
      </c>
      <c r="L125" s="13">
        <v>1507.1416187799998</v>
      </c>
      <c r="M125" s="13">
        <v>1496.6393472399998</v>
      </c>
      <c r="N125" s="14">
        <v>1.0070172360224041</v>
      </c>
      <c r="O125" s="13">
        <v>1457.0409933000001</v>
      </c>
      <c r="P125" s="13">
        <v>1438.4278305299999</v>
      </c>
      <c r="Q125" s="14">
        <v>1.0129399350978505</v>
      </c>
      <c r="R125" s="13">
        <v>1388.4120695900001</v>
      </c>
      <c r="S125" s="13">
        <v>1370.0330283999999</v>
      </c>
      <c r="T125" s="14">
        <v>1.0134150351188718</v>
      </c>
      <c r="U125" s="13">
        <v>1375.4585316299999</v>
      </c>
      <c r="V125" s="13">
        <v>1339.0926412200001</v>
      </c>
      <c r="W125" s="14">
        <v>1.027157113175432</v>
      </c>
      <c r="X125" s="13">
        <v>1432.0133033249999</v>
      </c>
      <c r="Y125" s="13">
        <v>1411.0482118475002</v>
      </c>
      <c r="Z125" s="15">
        <v>1.014857813717116</v>
      </c>
    </row>
    <row r="128" spans="2:26" x14ac:dyDescent="0.2">
      <c r="B128" s="16" t="s">
        <v>124</v>
      </c>
      <c r="C128" s="16" t="s">
        <v>5</v>
      </c>
      <c r="D128" s="16">
        <v>1</v>
      </c>
      <c r="E128" s="16" t="s">
        <v>5</v>
      </c>
      <c r="F128" s="16">
        <v>3</v>
      </c>
      <c r="G128" s="16" t="s">
        <v>5</v>
      </c>
      <c r="H128" s="16">
        <v>2</v>
      </c>
      <c r="K128" s="16" t="s">
        <v>137</v>
      </c>
    </row>
    <row r="129" spans="2:26" ht="12" thickBot="1" x14ac:dyDescent="0.25"/>
    <row r="130" spans="2:26" ht="12" thickBot="1" x14ac:dyDescent="0.25">
      <c r="K130" s="2" t="s">
        <v>7</v>
      </c>
      <c r="L130" s="82" t="s">
        <v>8</v>
      </c>
      <c r="M130" s="83" t="s">
        <v>8</v>
      </c>
      <c r="N130" s="84"/>
      <c r="O130" s="85" t="s">
        <v>9</v>
      </c>
      <c r="P130" s="86" t="s">
        <v>9</v>
      </c>
      <c r="Q130" s="87"/>
      <c r="R130" s="82" t="s">
        <v>10</v>
      </c>
      <c r="S130" s="83" t="s">
        <v>10</v>
      </c>
      <c r="T130" s="84"/>
      <c r="U130" s="82" t="s">
        <v>11</v>
      </c>
      <c r="V130" s="83" t="s">
        <v>11</v>
      </c>
      <c r="W130" s="84"/>
      <c r="X130" s="82" t="s">
        <v>12</v>
      </c>
      <c r="Y130" s="83"/>
      <c r="Z130" s="84"/>
    </row>
    <row r="131" spans="2:26" x14ac:dyDescent="0.2">
      <c r="K131" s="3"/>
      <c r="L131" s="3" t="s">
        <v>13</v>
      </c>
      <c r="M131" s="4" t="s">
        <v>14</v>
      </c>
      <c r="N131" s="5" t="s">
        <v>15</v>
      </c>
      <c r="O131" s="2" t="s">
        <v>13</v>
      </c>
      <c r="P131" s="6" t="s">
        <v>14</v>
      </c>
      <c r="Q131" s="6" t="s">
        <v>15</v>
      </c>
      <c r="R131" s="3" t="s">
        <v>13</v>
      </c>
      <c r="S131" s="4" t="s">
        <v>14</v>
      </c>
      <c r="T131" s="5" t="s">
        <v>15</v>
      </c>
      <c r="U131" s="3" t="s">
        <v>13</v>
      </c>
      <c r="V131" s="4" t="s">
        <v>14</v>
      </c>
      <c r="W131" s="5" t="s">
        <v>15</v>
      </c>
      <c r="X131" s="4" t="s">
        <v>13</v>
      </c>
      <c r="Y131" s="4" t="s">
        <v>14</v>
      </c>
      <c r="Z131" s="5" t="s">
        <v>15</v>
      </c>
    </row>
    <row r="132" spans="2:26" x14ac:dyDescent="0.2">
      <c r="J132" s="7" t="s">
        <v>91</v>
      </c>
      <c r="K132" s="7" t="s">
        <v>127</v>
      </c>
      <c r="L132" s="8">
        <v>16.4345626</v>
      </c>
      <c r="M132" s="9">
        <v>15.347588869999999</v>
      </c>
      <c r="N132" s="10">
        <v>1.070823745619399</v>
      </c>
      <c r="O132" s="8">
        <v>36.822510469999997</v>
      </c>
      <c r="P132" s="9">
        <v>35.661137100000005</v>
      </c>
      <c r="Q132" s="11">
        <v>1.0325669191855353</v>
      </c>
      <c r="R132" s="8">
        <v>53.17754583</v>
      </c>
      <c r="S132" s="9">
        <v>50.430747880000006</v>
      </c>
      <c r="T132" s="10">
        <v>1.0544667304267628</v>
      </c>
      <c r="U132" s="8">
        <v>61.003241840000001</v>
      </c>
      <c r="V132" s="9">
        <v>55.449497049999998</v>
      </c>
      <c r="W132" s="10">
        <v>1.1001586143331845</v>
      </c>
      <c r="X132" s="8">
        <v>41.859465185000005</v>
      </c>
      <c r="Y132" s="9">
        <v>39.222242725000001</v>
      </c>
      <c r="Z132" s="10">
        <v>1.0672379312547331</v>
      </c>
    </row>
    <row r="133" spans="2:26" x14ac:dyDescent="0.2">
      <c r="J133" s="7" t="s">
        <v>90</v>
      </c>
      <c r="K133" s="7" t="s">
        <v>126</v>
      </c>
      <c r="L133" s="8">
        <v>8.3776226400000002</v>
      </c>
      <c r="M133" s="9">
        <v>7.7397849000000001</v>
      </c>
      <c r="N133" s="10">
        <v>1.0824102669830011</v>
      </c>
      <c r="O133" s="8">
        <v>20.61103314</v>
      </c>
      <c r="P133" s="9">
        <v>18.497640000000001</v>
      </c>
      <c r="Q133" s="11">
        <v>1.1142520418820996</v>
      </c>
      <c r="R133" s="8">
        <v>27.550856800000002</v>
      </c>
      <c r="S133" s="9">
        <v>25.31565737</v>
      </c>
      <c r="T133" s="10">
        <v>1.0882931617114078</v>
      </c>
      <c r="U133" s="8">
        <v>35.828385939999997</v>
      </c>
      <c r="V133" s="9">
        <v>30.822944190000001</v>
      </c>
      <c r="W133" s="10">
        <v>1.1623933690157973</v>
      </c>
      <c r="X133" s="8">
        <v>23.091974630000003</v>
      </c>
      <c r="Y133" s="9">
        <v>20.594006615000001</v>
      </c>
      <c r="Z133" s="10">
        <v>1.1212958731974265</v>
      </c>
    </row>
    <row r="134" spans="2:26" x14ac:dyDescent="0.2">
      <c r="J134" s="7" t="s">
        <v>69</v>
      </c>
      <c r="K134" s="7" t="s">
        <v>129</v>
      </c>
      <c r="L134" s="8">
        <v>0.77232666999999999</v>
      </c>
      <c r="M134" s="9">
        <v>0.76321249000000002</v>
      </c>
      <c r="N134" s="10">
        <v>1.0119418643161879</v>
      </c>
      <c r="O134" s="8">
        <v>1.4935018899999999</v>
      </c>
      <c r="P134" s="9">
        <v>1.6336032300000001</v>
      </c>
      <c r="Q134" s="11">
        <v>0.91423784097194749</v>
      </c>
      <c r="R134" s="8">
        <v>1.76777381</v>
      </c>
      <c r="S134" s="9">
        <v>1.9449488799999999</v>
      </c>
      <c r="T134" s="10">
        <v>0.90890502479427637</v>
      </c>
      <c r="U134" s="8">
        <v>1.7838715900000002</v>
      </c>
      <c r="V134" s="9">
        <v>1.8236578400000001</v>
      </c>
      <c r="W134" s="10">
        <v>0.97818327038804609</v>
      </c>
      <c r="X134" s="8">
        <v>1.4543684900000002</v>
      </c>
      <c r="Y134" s="9">
        <v>1.5413556100000001</v>
      </c>
      <c r="Z134" s="10">
        <v>0.943564535376752</v>
      </c>
    </row>
    <row r="135" spans="2:26" x14ac:dyDescent="0.2">
      <c r="J135" s="7" t="s">
        <v>87</v>
      </c>
      <c r="K135" s="7" t="s">
        <v>87</v>
      </c>
      <c r="L135" s="8">
        <v>5.3915138300000001</v>
      </c>
      <c r="M135" s="9">
        <v>5.1953040499999998</v>
      </c>
      <c r="N135" s="10">
        <v>1.0377667559225914</v>
      </c>
      <c r="O135" s="8">
        <v>15.537290779999999</v>
      </c>
      <c r="P135" s="9">
        <v>13.83232011</v>
      </c>
      <c r="Q135" s="11">
        <v>1.1232599199874937</v>
      </c>
      <c r="R135" s="8">
        <v>24.742712839999999</v>
      </c>
      <c r="S135" s="9">
        <v>21.696523039999999</v>
      </c>
      <c r="T135" s="10">
        <v>1.1403999062146504</v>
      </c>
      <c r="U135" s="8">
        <v>33.0803145</v>
      </c>
      <c r="V135" s="9">
        <v>29.12814324</v>
      </c>
      <c r="W135" s="10">
        <v>1.1356822241444045</v>
      </c>
      <c r="X135" s="8">
        <v>19.687957987499999</v>
      </c>
      <c r="Y135" s="9">
        <v>17.463072609999998</v>
      </c>
      <c r="Z135" s="10">
        <v>1.1274051495511705</v>
      </c>
    </row>
    <row r="136" spans="2:26" x14ac:dyDescent="0.2">
      <c r="J136" s="7" t="s">
        <v>89</v>
      </c>
      <c r="K136" s="7" t="s">
        <v>125</v>
      </c>
      <c r="L136" s="8">
        <v>1.5960459899999999</v>
      </c>
      <c r="M136" s="9">
        <v>1.4433872700000001</v>
      </c>
      <c r="N136" s="10">
        <v>1.1057642139243751</v>
      </c>
      <c r="O136" s="8">
        <v>4.2398690999999999</v>
      </c>
      <c r="P136" s="9">
        <v>4.2609322300000008</v>
      </c>
      <c r="Q136" s="11">
        <v>0.99505668504847333</v>
      </c>
      <c r="R136" s="8">
        <v>6.8495654200000002</v>
      </c>
      <c r="S136" s="9">
        <v>6.8302675300000004</v>
      </c>
      <c r="T136" s="10">
        <v>1.0028253490679888</v>
      </c>
      <c r="U136" s="8">
        <v>9.7533006999999987</v>
      </c>
      <c r="V136" s="9">
        <v>9.6367978499999989</v>
      </c>
      <c r="W136" s="10">
        <v>1.0120893736501901</v>
      </c>
      <c r="X136" s="8">
        <v>5.6096953025000005</v>
      </c>
      <c r="Y136" s="9">
        <v>5.5428462199999995</v>
      </c>
      <c r="Z136" s="10">
        <v>1.0120604252484566</v>
      </c>
    </row>
    <row r="137" spans="2:26" x14ac:dyDescent="0.2">
      <c r="J137" s="7" t="s">
        <v>92</v>
      </c>
      <c r="K137" s="7" t="s">
        <v>128</v>
      </c>
      <c r="L137" s="8">
        <v>0.56460774000000002</v>
      </c>
      <c r="M137" s="9">
        <v>0.55631069</v>
      </c>
      <c r="N137" s="10">
        <v>1.0149144176970606</v>
      </c>
      <c r="O137" s="8">
        <v>1.5454696399999999</v>
      </c>
      <c r="P137" s="9">
        <v>1.5141310800000001</v>
      </c>
      <c r="Q137" s="11">
        <v>1.0206973890265827</v>
      </c>
      <c r="R137" s="8">
        <v>2.1835952000000001</v>
      </c>
      <c r="S137" s="9">
        <v>2.28198619</v>
      </c>
      <c r="T137" s="10">
        <v>0.95688361724923499</v>
      </c>
      <c r="U137" s="8">
        <v>2.9221456099999998</v>
      </c>
      <c r="V137" s="9">
        <v>3.0204712200000001</v>
      </c>
      <c r="W137" s="10">
        <v>0.96744693035015894</v>
      </c>
      <c r="X137" s="8">
        <v>1.8039545475000001</v>
      </c>
      <c r="Y137" s="9">
        <v>1.843224795</v>
      </c>
      <c r="Z137" s="10">
        <v>0.97869481378151713</v>
      </c>
    </row>
    <row r="138" spans="2:26" x14ac:dyDescent="0.2">
      <c r="J138" s="7" t="s">
        <v>93</v>
      </c>
      <c r="K138" s="7" t="s">
        <v>130</v>
      </c>
      <c r="L138" s="8">
        <v>0.56337333000000001</v>
      </c>
      <c r="M138" s="9">
        <v>0.42946857999999999</v>
      </c>
      <c r="N138" s="10">
        <v>1.3117917264168661</v>
      </c>
      <c r="O138" s="8">
        <v>1.3990590000000001</v>
      </c>
      <c r="P138" s="9">
        <v>1.11193176</v>
      </c>
      <c r="Q138" s="11">
        <v>1.2582237960358287</v>
      </c>
      <c r="R138" s="8">
        <v>2.13681148</v>
      </c>
      <c r="S138" s="9">
        <v>1.7032291100000001</v>
      </c>
      <c r="T138" s="10">
        <v>1.2545649128789256</v>
      </c>
      <c r="U138" s="8">
        <v>3.00253623</v>
      </c>
      <c r="V138" s="9">
        <v>2.33243935</v>
      </c>
      <c r="W138" s="10">
        <v>1.2872944499071326</v>
      </c>
      <c r="X138" s="8">
        <v>1.7754450099999999</v>
      </c>
      <c r="Y138" s="9">
        <v>1.3942672</v>
      </c>
      <c r="Z138" s="10">
        <v>1.273389354637332</v>
      </c>
    </row>
    <row r="139" spans="2:26" x14ac:dyDescent="0.2">
      <c r="J139" s="7" t="s">
        <v>88</v>
      </c>
      <c r="K139" s="7" t="s">
        <v>88</v>
      </c>
      <c r="L139" s="8">
        <v>2.4185715299999999</v>
      </c>
      <c r="M139" s="9">
        <v>2.8077949500000003</v>
      </c>
      <c r="N139" s="10">
        <v>0.86137754824297252</v>
      </c>
      <c r="O139" s="8">
        <v>5.4094129100000004</v>
      </c>
      <c r="P139" s="9">
        <v>6.31522104</v>
      </c>
      <c r="Q139" s="11">
        <v>0.85656747020211987</v>
      </c>
      <c r="R139" s="8">
        <v>7.81675378</v>
      </c>
      <c r="S139" s="9">
        <v>9.6408371600000002</v>
      </c>
      <c r="T139" s="10">
        <v>0.81079616326597093</v>
      </c>
      <c r="U139" s="8">
        <v>10.70520325</v>
      </c>
      <c r="V139" s="9">
        <v>12.16262573</v>
      </c>
      <c r="W139" s="10">
        <v>0.88017205228923867</v>
      </c>
      <c r="X139" s="8">
        <v>6.5874853675000002</v>
      </c>
      <c r="Y139" s="9">
        <v>7.7316197200000012</v>
      </c>
      <c r="Z139" s="10">
        <v>0.85201880150153053</v>
      </c>
    </row>
    <row r="140" spans="2:26" x14ac:dyDescent="0.2">
      <c r="J140" s="7" t="s">
        <v>166</v>
      </c>
      <c r="K140" s="7" t="s">
        <v>166</v>
      </c>
      <c r="L140" s="8"/>
      <c r="M140" s="9"/>
      <c r="N140" s="10"/>
      <c r="O140" s="8">
        <v>6.8676070000000006E-2</v>
      </c>
      <c r="P140" s="9">
        <v>7.3111469999999998E-2</v>
      </c>
      <c r="Q140" s="11">
        <v>0.93933373244991525</v>
      </c>
      <c r="R140" s="8">
        <v>0.20202355999999999</v>
      </c>
      <c r="S140" s="9">
        <v>0.22047170000000002</v>
      </c>
      <c r="T140" s="10">
        <v>0.91632422664677582</v>
      </c>
      <c r="U140" s="8">
        <v>0.68549868000000003</v>
      </c>
      <c r="V140" s="9">
        <v>0.56946542</v>
      </c>
      <c r="W140" s="10">
        <v>1.203758219419188</v>
      </c>
      <c r="X140" s="8">
        <v>0.31873277</v>
      </c>
      <c r="Y140" s="9">
        <v>0.28768286333333332</v>
      </c>
      <c r="Z140" s="10">
        <v>1.1079310262241435</v>
      </c>
    </row>
    <row r="141" spans="2:26" ht="12" thickBot="1" x14ac:dyDescent="0.25">
      <c r="K141" s="12" t="s">
        <v>4</v>
      </c>
      <c r="L141" s="13">
        <v>36.118624329999996</v>
      </c>
      <c r="M141" s="13">
        <v>34.282851800000003</v>
      </c>
      <c r="N141" s="14">
        <v>1.0535478361225479</v>
      </c>
      <c r="O141" s="13">
        <v>87.126822999999973</v>
      </c>
      <c r="P141" s="13">
        <v>82.900028020000008</v>
      </c>
      <c r="Q141" s="14">
        <v>1.0509866532129546</v>
      </c>
      <c r="R141" s="13">
        <v>126.42763872</v>
      </c>
      <c r="S141" s="13">
        <v>120.06466886000001</v>
      </c>
      <c r="T141" s="14">
        <v>1.0529961888073789</v>
      </c>
      <c r="U141" s="13">
        <v>158.76449834000002</v>
      </c>
      <c r="V141" s="13">
        <v>144.94604188999998</v>
      </c>
      <c r="W141" s="14">
        <v>1.0953351762477717</v>
      </c>
      <c r="X141" s="13">
        <v>102.1093960975</v>
      </c>
      <c r="Y141" s="13">
        <v>95.548397642499992</v>
      </c>
      <c r="Z141" s="15">
        <v>1.0686667554546374</v>
      </c>
    </row>
    <row r="144" spans="2:26" x14ac:dyDescent="0.2">
      <c r="B144" s="16" t="s">
        <v>124</v>
      </c>
      <c r="C144" s="16" t="s">
        <v>5</v>
      </c>
      <c r="D144" s="16">
        <v>1</v>
      </c>
      <c r="E144" s="16" t="s">
        <v>5</v>
      </c>
      <c r="F144" s="16">
        <v>3</v>
      </c>
      <c r="G144" s="16" t="s">
        <v>5</v>
      </c>
      <c r="H144" s="16">
        <v>3</v>
      </c>
      <c r="K144" s="16" t="s">
        <v>16</v>
      </c>
    </row>
    <row r="145" spans="10:26" ht="12" thickBot="1" x14ac:dyDescent="0.25"/>
    <row r="146" spans="10:26" ht="12" thickBot="1" x14ac:dyDescent="0.25">
      <c r="K146" s="2" t="s">
        <v>7</v>
      </c>
      <c r="L146" s="82" t="s">
        <v>8</v>
      </c>
      <c r="M146" s="83" t="s">
        <v>8</v>
      </c>
      <c r="N146" s="84"/>
      <c r="O146" s="85" t="s">
        <v>9</v>
      </c>
      <c r="P146" s="86" t="s">
        <v>9</v>
      </c>
      <c r="Q146" s="87"/>
      <c r="R146" s="82" t="s">
        <v>10</v>
      </c>
      <c r="S146" s="83" t="s">
        <v>10</v>
      </c>
      <c r="T146" s="84"/>
      <c r="U146" s="82" t="s">
        <v>11</v>
      </c>
      <c r="V146" s="83" t="s">
        <v>11</v>
      </c>
      <c r="W146" s="84"/>
      <c r="X146" s="82" t="s">
        <v>12</v>
      </c>
      <c r="Y146" s="83"/>
      <c r="Z146" s="84"/>
    </row>
    <row r="147" spans="10:26" x14ac:dyDescent="0.2">
      <c r="K147" s="3"/>
      <c r="L147" s="3" t="s">
        <v>13</v>
      </c>
      <c r="M147" s="4" t="s">
        <v>14</v>
      </c>
      <c r="N147" s="5" t="s">
        <v>15</v>
      </c>
      <c r="O147" s="2" t="s">
        <v>13</v>
      </c>
      <c r="P147" s="6" t="s">
        <v>14</v>
      </c>
      <c r="Q147" s="6" t="s">
        <v>15</v>
      </c>
      <c r="R147" s="3" t="s">
        <v>13</v>
      </c>
      <c r="S147" s="4" t="s">
        <v>14</v>
      </c>
      <c r="T147" s="5" t="s">
        <v>15</v>
      </c>
      <c r="U147" s="3" t="s">
        <v>13</v>
      </c>
      <c r="V147" s="4" t="s">
        <v>14</v>
      </c>
      <c r="W147" s="5" t="s">
        <v>15</v>
      </c>
      <c r="X147" s="4" t="s">
        <v>13</v>
      </c>
      <c r="Y147" s="4" t="s">
        <v>14</v>
      </c>
      <c r="Z147" s="5" t="s">
        <v>15</v>
      </c>
    </row>
    <row r="148" spans="10:26" x14ac:dyDescent="0.2">
      <c r="J148" s="7" t="s">
        <v>91</v>
      </c>
      <c r="K148" s="7" t="s">
        <v>127</v>
      </c>
      <c r="L148" s="8">
        <v>277.99691132999999</v>
      </c>
      <c r="M148" s="9">
        <v>272.37466239999998</v>
      </c>
      <c r="N148" s="10">
        <v>1.0206416003620167</v>
      </c>
      <c r="O148" s="8">
        <v>278.65369435999997</v>
      </c>
      <c r="P148" s="9">
        <v>265.63698956000002</v>
      </c>
      <c r="Q148" s="11">
        <v>1.049001853324572</v>
      </c>
      <c r="R148" s="8">
        <v>280.22780112999999</v>
      </c>
      <c r="S148" s="9">
        <v>262.36451811000001</v>
      </c>
      <c r="T148" s="10">
        <v>1.068085742495525</v>
      </c>
      <c r="U148" s="8">
        <v>276.26807563</v>
      </c>
      <c r="V148" s="9">
        <v>247.55293727999998</v>
      </c>
      <c r="W148" s="10">
        <v>1.1159959508681618</v>
      </c>
      <c r="X148" s="8">
        <v>278.28662061249997</v>
      </c>
      <c r="Y148" s="9">
        <v>261.98227683749997</v>
      </c>
      <c r="Z148" s="10">
        <v>1.0622345296476414</v>
      </c>
    </row>
    <row r="149" spans="10:26" x14ac:dyDescent="0.2">
      <c r="J149" s="7" t="s">
        <v>90</v>
      </c>
      <c r="K149" s="7" t="s">
        <v>126</v>
      </c>
      <c r="L149" s="8">
        <v>251.13011069999999</v>
      </c>
      <c r="M149" s="9">
        <v>248.53830012999998</v>
      </c>
      <c r="N149" s="10">
        <v>1.0104282139559349</v>
      </c>
      <c r="O149" s="8">
        <v>256.92773138000001</v>
      </c>
      <c r="P149" s="9">
        <v>250.45761678</v>
      </c>
      <c r="Q149" s="11">
        <v>1.0258331716287283</v>
      </c>
      <c r="R149" s="8">
        <v>248.91128623</v>
      </c>
      <c r="S149" s="9">
        <v>242.75604386000001</v>
      </c>
      <c r="T149" s="10">
        <v>1.0253556709531393</v>
      </c>
      <c r="U149" s="8">
        <v>256.48695069000001</v>
      </c>
      <c r="V149" s="9">
        <v>242.06310425999999</v>
      </c>
      <c r="W149" s="10">
        <v>1.0595871331737834</v>
      </c>
      <c r="X149" s="8">
        <v>253.36401975000001</v>
      </c>
      <c r="Y149" s="9">
        <v>245.95376625749998</v>
      </c>
      <c r="Z149" s="10">
        <v>1.0301286441157478</v>
      </c>
    </row>
    <row r="150" spans="10:26" x14ac:dyDescent="0.2">
      <c r="J150" s="7" t="s">
        <v>69</v>
      </c>
      <c r="K150" s="7" t="s">
        <v>129</v>
      </c>
      <c r="L150" s="8">
        <v>8.9325156999999997</v>
      </c>
      <c r="M150" s="9">
        <v>9.1764141600000002</v>
      </c>
      <c r="N150" s="10">
        <v>0.97342115822723496</v>
      </c>
      <c r="O150" s="8">
        <v>9.1911065900000004</v>
      </c>
      <c r="P150" s="9">
        <v>9.7075710199999996</v>
      </c>
      <c r="Q150" s="11">
        <v>0.946797769603132</v>
      </c>
      <c r="R150" s="8">
        <v>8.5170987700000005</v>
      </c>
      <c r="S150" s="9">
        <v>9.1601038199999998</v>
      </c>
      <c r="T150" s="10">
        <v>0.92980373774846592</v>
      </c>
      <c r="U150" s="8">
        <v>7.6243439000000004</v>
      </c>
      <c r="V150" s="9">
        <v>8.0281914100000016</v>
      </c>
      <c r="W150" s="10">
        <v>0.94969632768135492</v>
      </c>
      <c r="X150" s="8">
        <v>8.5662662400000009</v>
      </c>
      <c r="Y150" s="9">
        <v>9.0180701025000012</v>
      </c>
      <c r="Z150" s="10">
        <v>0.94990016074783556</v>
      </c>
    </row>
    <row r="151" spans="10:26" x14ac:dyDescent="0.2">
      <c r="J151" s="7" t="s">
        <v>87</v>
      </c>
      <c r="K151" s="7" t="s">
        <v>87</v>
      </c>
      <c r="L151" s="8">
        <v>418.42958913000001</v>
      </c>
      <c r="M151" s="9">
        <v>419.51231581999997</v>
      </c>
      <c r="N151" s="10">
        <v>0.99741908246988265</v>
      </c>
      <c r="O151" s="8">
        <v>415.18899019999998</v>
      </c>
      <c r="P151" s="9">
        <v>413.51237169000001</v>
      </c>
      <c r="Q151" s="11">
        <v>1.0040545788343593</v>
      </c>
      <c r="R151" s="8">
        <v>406.48758546000005</v>
      </c>
      <c r="S151" s="9">
        <v>404.33247454999997</v>
      </c>
      <c r="T151" s="10">
        <v>1.0053300465474573</v>
      </c>
      <c r="U151" s="8">
        <v>404.67444251999996</v>
      </c>
      <c r="V151" s="9">
        <v>403.08977849999997</v>
      </c>
      <c r="W151" s="10">
        <v>1.0039312929886164</v>
      </c>
      <c r="X151" s="8">
        <v>411.19515182750001</v>
      </c>
      <c r="Y151" s="9">
        <v>410.11173513999995</v>
      </c>
      <c r="Z151" s="10">
        <v>1.0026417597807344</v>
      </c>
    </row>
    <row r="152" spans="10:26" x14ac:dyDescent="0.2">
      <c r="J152" s="7" t="s">
        <v>89</v>
      </c>
      <c r="K152" s="7" t="s">
        <v>125</v>
      </c>
      <c r="L152" s="8">
        <v>416.97057707999994</v>
      </c>
      <c r="M152" s="9">
        <v>419.04300689000002</v>
      </c>
      <c r="N152" s="10">
        <v>0.99505437442953415</v>
      </c>
      <c r="O152" s="8">
        <v>416.68002585000005</v>
      </c>
      <c r="P152" s="9">
        <v>418.90380825999995</v>
      </c>
      <c r="Q152" s="11">
        <v>0.99469142469905725</v>
      </c>
      <c r="R152" s="8">
        <v>407.72776133000002</v>
      </c>
      <c r="S152" s="9">
        <v>411.44396475000002</v>
      </c>
      <c r="T152" s="10">
        <v>0.99096789906188554</v>
      </c>
      <c r="U152" s="8">
        <v>417.27167367000004</v>
      </c>
      <c r="V152" s="9">
        <v>416.70055052000004</v>
      </c>
      <c r="W152" s="10">
        <v>1.0013705841023903</v>
      </c>
      <c r="X152" s="8">
        <v>414.66250948250001</v>
      </c>
      <c r="Y152" s="9">
        <v>416.52283260500002</v>
      </c>
      <c r="Z152" s="10">
        <v>0.99553368272546972</v>
      </c>
    </row>
    <row r="153" spans="10:26" x14ac:dyDescent="0.2">
      <c r="J153" s="7" t="s">
        <v>92</v>
      </c>
      <c r="K153" s="7" t="s">
        <v>128</v>
      </c>
      <c r="L153" s="8">
        <v>47.158800889999995</v>
      </c>
      <c r="M153" s="9">
        <v>46.393042439999995</v>
      </c>
      <c r="N153" s="10">
        <v>1.0165058898861905</v>
      </c>
      <c r="O153" s="8">
        <v>47.837560189999998</v>
      </c>
      <c r="P153" s="9">
        <v>46.71864437</v>
      </c>
      <c r="Q153" s="11">
        <v>1.0239500917693258</v>
      </c>
      <c r="R153" s="8">
        <v>46.774834370000001</v>
      </c>
      <c r="S153" s="9">
        <v>45.951194949999994</v>
      </c>
      <c r="T153" s="10">
        <v>1.0179242220119895</v>
      </c>
      <c r="U153" s="8">
        <v>48.222533049999996</v>
      </c>
      <c r="V153" s="9">
        <v>46.89231229</v>
      </c>
      <c r="W153" s="10">
        <v>1.0283675659194071</v>
      </c>
      <c r="X153" s="8">
        <v>47.498432124999994</v>
      </c>
      <c r="Y153" s="9">
        <v>46.488798512499997</v>
      </c>
      <c r="Z153" s="10">
        <v>1.0217177824509387</v>
      </c>
    </row>
    <row r="154" spans="10:26" x14ac:dyDescent="0.2">
      <c r="J154" s="7" t="s">
        <v>93</v>
      </c>
      <c r="K154" s="7" t="s">
        <v>130</v>
      </c>
      <c r="L154" s="8">
        <v>20.85266799</v>
      </c>
      <c r="M154" s="9">
        <v>20.161374020000004</v>
      </c>
      <c r="N154" s="10">
        <v>1.0342880385689108</v>
      </c>
      <c r="O154" s="8">
        <v>20.99676436</v>
      </c>
      <c r="P154" s="9">
        <v>20.036206659999998</v>
      </c>
      <c r="Q154" s="11">
        <v>1.0479410956524844</v>
      </c>
      <c r="R154" s="8">
        <v>20.383155670000001</v>
      </c>
      <c r="S154" s="9">
        <v>19.626142250000001</v>
      </c>
      <c r="T154" s="10">
        <v>1.0385716872096959</v>
      </c>
      <c r="U154" s="8">
        <v>21.595497250000001</v>
      </c>
      <c r="V154" s="9">
        <v>20.402515020000003</v>
      </c>
      <c r="W154" s="10">
        <v>1.0584723123022113</v>
      </c>
      <c r="X154" s="8">
        <v>20.957021317500001</v>
      </c>
      <c r="Y154" s="9">
        <v>20.056559487500003</v>
      </c>
      <c r="Z154" s="10">
        <v>1.0448961264049899</v>
      </c>
    </row>
    <row r="155" spans="10:26" x14ac:dyDescent="0.2">
      <c r="J155" s="7" t="s">
        <v>88</v>
      </c>
      <c r="K155" s="7" t="s">
        <v>88</v>
      </c>
      <c r="L155" s="8">
        <v>94.899743479999998</v>
      </c>
      <c r="M155" s="9">
        <v>90.286894660000002</v>
      </c>
      <c r="N155" s="10">
        <v>1.0510910120164276</v>
      </c>
      <c r="O155" s="8">
        <v>91.936473989999996</v>
      </c>
      <c r="P155" s="9">
        <v>90.536178949999993</v>
      </c>
      <c r="Q155" s="11">
        <v>1.0154666902915501</v>
      </c>
      <c r="R155" s="8">
        <v>88.858608109999992</v>
      </c>
      <c r="S155" s="9">
        <v>88.645562670000004</v>
      </c>
      <c r="T155" s="10">
        <v>1.0024033401513068</v>
      </c>
      <c r="U155" s="8">
        <v>92.061869779999995</v>
      </c>
      <c r="V155" s="9">
        <v>91.506784510000003</v>
      </c>
      <c r="W155" s="10">
        <v>1.0060660558992687</v>
      </c>
      <c r="X155" s="8">
        <v>91.939173839999995</v>
      </c>
      <c r="Y155" s="9">
        <v>90.243855197499997</v>
      </c>
      <c r="Z155" s="10">
        <v>1.0187859731700266</v>
      </c>
    </row>
    <row r="156" spans="10:26" x14ac:dyDescent="0.2">
      <c r="J156" s="7" t="s">
        <v>166</v>
      </c>
      <c r="K156" s="7" t="s">
        <v>166</v>
      </c>
      <c r="L156" s="8">
        <v>6.88932681</v>
      </c>
      <c r="M156" s="9">
        <v>5.43618852</v>
      </c>
      <c r="N156" s="10">
        <v>1.2673082959970638</v>
      </c>
      <c r="O156" s="8">
        <v>6.7554693800000001</v>
      </c>
      <c r="P156" s="9">
        <v>5.8184712599999999</v>
      </c>
      <c r="Q156" s="11">
        <v>1.1610385405598789</v>
      </c>
      <c r="R156" s="8">
        <v>6.9515772399999998</v>
      </c>
      <c r="S156" s="9">
        <v>5.8176923</v>
      </c>
      <c r="T156" s="10">
        <v>1.1949028723983905</v>
      </c>
      <c r="U156" s="8">
        <v>10.01764348</v>
      </c>
      <c r="V156" s="9">
        <v>7.8025093200000004</v>
      </c>
      <c r="W156" s="10">
        <v>1.2839002260877785</v>
      </c>
      <c r="X156" s="8">
        <v>7.6535042275</v>
      </c>
      <c r="Y156" s="9">
        <v>6.2187153500000001</v>
      </c>
      <c r="Z156" s="10">
        <v>1.2307211050430213</v>
      </c>
    </row>
    <row r="157" spans="10:26" ht="12" thickBot="1" x14ac:dyDescent="0.25">
      <c r="K157" s="12" t="s">
        <v>4</v>
      </c>
      <c r="L157" s="13">
        <v>1543.2602431100001</v>
      </c>
      <c r="M157" s="13">
        <v>1530.9221990400001</v>
      </c>
      <c r="N157" s="14">
        <v>1.0080592234391381</v>
      </c>
      <c r="O157" s="13">
        <v>1544.1678162999999</v>
      </c>
      <c r="P157" s="13">
        <v>1521.3278585500002</v>
      </c>
      <c r="Q157" s="14">
        <v>1.015013172618668</v>
      </c>
      <c r="R157" s="13">
        <v>1514.8397083099999</v>
      </c>
      <c r="S157" s="13">
        <v>1490.0976972600001</v>
      </c>
      <c r="T157" s="14">
        <v>1.0166042878232049</v>
      </c>
      <c r="U157" s="13">
        <v>1534.2230299700002</v>
      </c>
      <c r="V157" s="13">
        <v>1484.03868311</v>
      </c>
      <c r="W157" s="14">
        <v>1.0338160638473604</v>
      </c>
      <c r="X157" s="13">
        <v>1534.1226994225001</v>
      </c>
      <c r="Y157" s="13">
        <v>1506.59660949</v>
      </c>
      <c r="Z157" s="81">
        <v>1.0182703782546132</v>
      </c>
    </row>
  </sheetData>
  <mergeCells count="45">
    <mergeCell ref="L28:N28"/>
    <mergeCell ref="O28:Q28"/>
    <mergeCell ref="R28:T28"/>
    <mergeCell ref="U28:W28"/>
    <mergeCell ref="X28:Z28"/>
    <mergeCell ref="L12:N12"/>
    <mergeCell ref="O12:Q12"/>
    <mergeCell ref="R12:T12"/>
    <mergeCell ref="U12:W12"/>
    <mergeCell ref="X12:Z12"/>
    <mergeCell ref="L63:N63"/>
    <mergeCell ref="O63:Q63"/>
    <mergeCell ref="R63:T63"/>
    <mergeCell ref="U63:W63"/>
    <mergeCell ref="X63:Z63"/>
    <mergeCell ref="L44:N44"/>
    <mergeCell ref="O44:Q44"/>
    <mergeCell ref="R44:T44"/>
    <mergeCell ref="U44:W44"/>
    <mergeCell ref="X44:Z44"/>
    <mergeCell ref="L95:N95"/>
    <mergeCell ref="O95:Q95"/>
    <mergeCell ref="R95:T95"/>
    <mergeCell ref="U95:W95"/>
    <mergeCell ref="X95:Z95"/>
    <mergeCell ref="L79:N79"/>
    <mergeCell ref="O79:Q79"/>
    <mergeCell ref="R79:T79"/>
    <mergeCell ref="U79:W79"/>
    <mergeCell ref="X79:Z79"/>
    <mergeCell ref="L130:N130"/>
    <mergeCell ref="O130:Q130"/>
    <mergeCell ref="R130:T130"/>
    <mergeCell ref="U130:W130"/>
    <mergeCell ref="X130:Z130"/>
    <mergeCell ref="L114:N114"/>
    <mergeCell ref="O114:Q114"/>
    <mergeCell ref="R114:T114"/>
    <mergeCell ref="U114:W114"/>
    <mergeCell ref="X114:Z114"/>
    <mergeCell ref="L146:N146"/>
    <mergeCell ref="O146:Q146"/>
    <mergeCell ref="R146:T146"/>
    <mergeCell ref="U146:W146"/>
    <mergeCell ref="X146:Z1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3540-25F6-491A-AF61-E71606837800}">
  <dimension ref="A3:AA81"/>
  <sheetViews>
    <sheetView topLeftCell="A33" zoomScale="115" zoomScaleNormal="115" workbookViewId="0">
      <selection activeCell="P47" sqref="P47"/>
    </sheetView>
  </sheetViews>
  <sheetFormatPr defaultRowHeight="11.25" x14ac:dyDescent="0.2"/>
  <cols>
    <col min="1" max="1" width="9.140625" style="16"/>
    <col min="2" max="2" width="1.5703125" style="16" bestFit="1" customWidth="1"/>
    <col min="3" max="3" width="1.42578125" style="16" bestFit="1" customWidth="1"/>
    <col min="4" max="4" width="1.85546875" style="16" bestFit="1" customWidth="1"/>
    <col min="5" max="5" width="1.42578125" style="16" bestFit="1" customWidth="1"/>
    <col min="6" max="6" width="1.85546875" style="16" bestFit="1" customWidth="1"/>
    <col min="7" max="7" width="1.7109375" style="16" customWidth="1"/>
    <col min="8" max="8" width="3" style="16" customWidth="1"/>
    <col min="9" max="9" width="0" style="16" hidden="1" customWidth="1"/>
    <col min="10" max="10" width="12.140625" style="16" customWidth="1"/>
    <col min="11" max="11" width="5.28515625" style="16" customWidth="1"/>
    <col min="12" max="12" width="7.140625" style="16" bestFit="1" customWidth="1"/>
    <col min="13" max="13" width="4.7109375" style="16" bestFit="1" customWidth="1"/>
    <col min="14" max="14" width="5.28515625" style="16" customWidth="1"/>
    <col min="15" max="15" width="7.140625" style="16" bestFit="1" customWidth="1"/>
    <col min="16" max="16" width="4.7109375" style="16" bestFit="1" customWidth="1"/>
    <col min="17" max="17" width="5.28515625" style="16" customWidth="1"/>
    <col min="18" max="18" width="7.140625" style="16" bestFit="1" customWidth="1"/>
    <col min="19" max="19" width="4.7109375" style="16" bestFit="1" customWidth="1"/>
    <col min="20" max="20" width="5.28515625" style="16" customWidth="1"/>
    <col min="21" max="21" width="7.140625" style="16" bestFit="1" customWidth="1"/>
    <col min="22" max="22" width="4.7109375" style="16" bestFit="1" customWidth="1"/>
    <col min="23" max="23" width="5.28515625" style="16" customWidth="1"/>
    <col min="24" max="24" width="7.140625" style="16" bestFit="1" customWidth="1"/>
    <col min="25" max="25" width="6" style="16" bestFit="1" customWidth="1"/>
    <col min="26" max="28" width="9.140625" style="16"/>
    <col min="29" max="29" width="12.7109375" style="16" bestFit="1" customWidth="1"/>
    <col min="30" max="30" width="11.5703125" style="16" bestFit="1" customWidth="1"/>
    <col min="31" max="31" width="11.7109375" style="16" bestFit="1" customWidth="1"/>
    <col min="32" max="32" width="11.5703125" style="16" bestFit="1" customWidth="1"/>
    <col min="33" max="16384" width="9.140625" style="16"/>
  </cols>
  <sheetData>
    <row r="3" spans="1:25" x14ac:dyDescent="0.2">
      <c r="A3" s="40"/>
      <c r="B3" s="40"/>
      <c r="C3" s="40"/>
      <c r="D3" s="40"/>
      <c r="E3" s="40"/>
      <c r="F3" s="40"/>
      <c r="G3" s="40"/>
    </row>
    <row r="4" spans="1:25" x14ac:dyDescent="0.2">
      <c r="A4" s="40"/>
      <c r="B4" s="40" t="str">
        <f>letter</f>
        <v>J</v>
      </c>
      <c r="C4" s="40"/>
      <c r="D4" s="40"/>
      <c r="E4" s="40"/>
      <c r="F4" s="40"/>
      <c r="G4" s="40"/>
    </row>
    <row r="6" spans="1:25" x14ac:dyDescent="0.2">
      <c r="A6" s="41"/>
      <c r="B6" s="39" t="str">
        <f>B4</f>
        <v>J</v>
      </c>
      <c r="C6" s="39" t="s">
        <v>5</v>
      </c>
      <c r="D6" s="39">
        <v>2</v>
      </c>
      <c r="E6" s="39"/>
      <c r="F6" s="39"/>
      <c r="G6" s="39"/>
      <c r="H6" s="39"/>
      <c r="I6" s="39"/>
      <c r="J6" s="39" t="s">
        <v>19</v>
      </c>
      <c r="K6" s="39"/>
      <c r="L6" s="39"/>
      <c r="M6" s="39"/>
      <c r="N6" s="39"/>
      <c r="O6" s="41"/>
    </row>
    <row r="8" spans="1:25" x14ac:dyDescent="0.2">
      <c r="B8" s="16" t="str">
        <f>B6</f>
        <v>J</v>
      </c>
      <c r="C8" s="16" t="s">
        <v>5</v>
      </c>
      <c r="D8" s="16">
        <f>D6</f>
        <v>2</v>
      </c>
      <c r="E8" s="16" t="s">
        <v>5</v>
      </c>
      <c r="F8" s="16">
        <v>1</v>
      </c>
      <c r="J8" s="16" t="s">
        <v>136</v>
      </c>
    </row>
    <row r="9" spans="1:25" ht="12" thickBot="1" x14ac:dyDescent="0.25"/>
    <row r="10" spans="1:25" ht="15.75" customHeight="1" x14ac:dyDescent="0.2">
      <c r="J10" s="91" t="s">
        <v>7</v>
      </c>
      <c r="K10" s="90" t="s">
        <v>8</v>
      </c>
      <c r="L10" s="88" t="str">
        <f>K10</f>
        <v>Q1</v>
      </c>
      <c r="M10" s="89"/>
      <c r="N10" s="90" t="s">
        <v>9</v>
      </c>
      <c r="O10" s="88" t="str">
        <f>N10</f>
        <v>Q2</v>
      </c>
      <c r="P10" s="89"/>
      <c r="Q10" s="88" t="s">
        <v>10</v>
      </c>
      <c r="R10" s="88" t="str">
        <f>Q10</f>
        <v>Q3</v>
      </c>
      <c r="S10" s="88"/>
      <c r="T10" s="90" t="s">
        <v>11</v>
      </c>
      <c r="U10" s="88" t="str">
        <f>T10</f>
        <v>Q4</v>
      </c>
      <c r="V10" s="89"/>
      <c r="W10" s="88" t="s">
        <v>12</v>
      </c>
      <c r="X10" s="88"/>
      <c r="Y10" s="89"/>
    </row>
    <row r="11" spans="1:25" x14ac:dyDescent="0.2">
      <c r="J11" s="92"/>
      <c r="K11" s="17" t="s">
        <v>13</v>
      </c>
      <c r="L11" s="18" t="s">
        <v>14</v>
      </c>
      <c r="M11" s="19" t="s">
        <v>15</v>
      </c>
      <c r="N11" s="17" t="s">
        <v>13</v>
      </c>
      <c r="O11" s="18" t="s">
        <v>14</v>
      </c>
      <c r="P11" s="19" t="s">
        <v>15</v>
      </c>
      <c r="Q11" s="18" t="s">
        <v>13</v>
      </c>
      <c r="R11" s="18" t="s">
        <v>14</v>
      </c>
      <c r="S11" s="18" t="s">
        <v>15</v>
      </c>
      <c r="T11" s="17" t="s">
        <v>13</v>
      </c>
      <c r="U11" s="18" t="s">
        <v>14</v>
      </c>
      <c r="V11" s="19" t="s">
        <v>15</v>
      </c>
      <c r="W11" s="18" t="s">
        <v>13</v>
      </c>
      <c r="X11" s="18" t="s">
        <v>14</v>
      </c>
      <c r="Y11" s="19" t="s">
        <v>15</v>
      </c>
    </row>
    <row r="12" spans="1:25" x14ac:dyDescent="0.2">
      <c r="I12" s="20" t="s">
        <v>87</v>
      </c>
      <c r="J12" s="20" t="s">
        <v>87</v>
      </c>
      <c r="K12" s="23">
        <v>306.71524545</v>
      </c>
      <c r="L12" s="24">
        <v>312.22721551999996</v>
      </c>
      <c r="M12" s="21">
        <f>IFERROR(K12/L12,"-")</f>
        <v>0.98234628566628945</v>
      </c>
      <c r="N12" s="23">
        <v>296.55087536000002</v>
      </c>
      <c r="O12" s="24">
        <v>301.35019524000001</v>
      </c>
      <c r="P12" s="21">
        <f>IFERROR(N12/O12,"-")</f>
        <v>0.9840739446802822</v>
      </c>
      <c r="Q12" s="23">
        <v>282.51690607</v>
      </c>
      <c r="R12" s="24">
        <v>288.70669149000003</v>
      </c>
      <c r="S12" s="22">
        <f>IFERROR(Q12/R12,"-")</f>
        <v>0.97856029803793299</v>
      </c>
      <c r="T12" s="23">
        <v>273.33246985000005</v>
      </c>
      <c r="U12" s="24">
        <v>280.31903238999996</v>
      </c>
      <c r="V12" s="21">
        <f>IFERROR(T12/U12,"-")</f>
        <v>0.97507638892574477</v>
      </c>
      <c r="W12" s="23">
        <f>AVERAGE(K12,N12,Q12,T12)</f>
        <v>289.77887418250003</v>
      </c>
      <c r="X12" s="24">
        <f t="shared" ref="X12:X18" si="0">IFERROR(AVERAGE(L12,O12,R12,U12),"-")</f>
        <v>295.65078366</v>
      </c>
      <c r="Y12" s="21">
        <f t="shared" ref="Y12:Y29" si="1">IFERROR(W12/X12,"-")</f>
        <v>0.98013903631572075</v>
      </c>
    </row>
    <row r="13" spans="1:25" x14ac:dyDescent="0.2">
      <c r="I13" s="20" t="s">
        <v>89</v>
      </c>
      <c r="J13" s="20" t="s">
        <v>125</v>
      </c>
      <c r="K13" s="23">
        <v>343.35823435000003</v>
      </c>
      <c r="L13" s="24">
        <v>343.71178263999997</v>
      </c>
      <c r="M13" s="21">
        <f t="shared" ref="M13:M19" si="2">IFERROR(K13/L13,"-")</f>
        <v>0.99897138152412357</v>
      </c>
      <c r="N13" s="23">
        <v>340.54646031999999</v>
      </c>
      <c r="O13" s="24">
        <v>340.98947888999999</v>
      </c>
      <c r="P13" s="21">
        <f t="shared" ref="P13:P19" si="3">IFERROR(N13/O13,"-")</f>
        <v>0.9987007852223414</v>
      </c>
      <c r="Q13" s="23">
        <v>330.36827017000002</v>
      </c>
      <c r="R13" s="24">
        <v>332.67871024999999</v>
      </c>
      <c r="S13" s="22">
        <f t="shared" ref="S13:S19" si="4">IFERROR(Q13/R13,"-")</f>
        <v>0.99305504076812212</v>
      </c>
      <c r="T13" s="23">
        <v>335.46462629000001</v>
      </c>
      <c r="U13" s="24">
        <v>334.35123826</v>
      </c>
      <c r="V13" s="21">
        <f t="shared" ref="V13:V19" si="5">IFERROR(T13/U13,"-")</f>
        <v>1.0033299952343355</v>
      </c>
      <c r="W13" s="23">
        <f t="shared" ref="W13:W28" si="6">AVERAGE(K13,N13,Q13,T13)</f>
        <v>337.43439778250001</v>
      </c>
      <c r="X13" s="24">
        <f t="shared" si="0"/>
        <v>337.93280250999999</v>
      </c>
      <c r="Y13" s="21">
        <f t="shared" si="1"/>
        <v>0.99852513658396558</v>
      </c>
    </row>
    <row r="14" spans="1:25" x14ac:dyDescent="0.2">
      <c r="I14" s="20" t="s">
        <v>90</v>
      </c>
      <c r="J14" s="20" t="s">
        <v>126</v>
      </c>
      <c r="K14" s="23">
        <v>181.32430137</v>
      </c>
      <c r="L14" s="24">
        <v>180.35623618</v>
      </c>
      <c r="M14" s="21">
        <f t="shared" si="2"/>
        <v>1.0053675171455334</v>
      </c>
      <c r="N14" s="23">
        <v>175.50739616999999</v>
      </c>
      <c r="O14" s="24">
        <v>173.41651924000001</v>
      </c>
      <c r="P14" s="21">
        <f t="shared" si="3"/>
        <v>1.0120569651562796</v>
      </c>
      <c r="Q14" s="23">
        <v>164.15404372</v>
      </c>
      <c r="R14" s="24">
        <v>162.30266459999999</v>
      </c>
      <c r="S14" s="22">
        <f t="shared" si="4"/>
        <v>1.0114069545596358</v>
      </c>
      <c r="T14" s="23">
        <v>163.66302969</v>
      </c>
      <c r="U14" s="24">
        <v>157.69970031</v>
      </c>
      <c r="V14" s="21">
        <f t="shared" si="5"/>
        <v>1.0378144623501346</v>
      </c>
      <c r="W14" s="23">
        <f t="shared" si="6"/>
        <v>171.16219273749999</v>
      </c>
      <c r="X14" s="24">
        <f t="shared" si="0"/>
        <v>168.44378008250001</v>
      </c>
      <c r="Y14" s="21">
        <f t="shared" si="1"/>
        <v>1.0161383973552989</v>
      </c>
    </row>
    <row r="15" spans="1:25" x14ac:dyDescent="0.2">
      <c r="I15" s="20" t="s">
        <v>91</v>
      </c>
      <c r="J15" s="20" t="s">
        <v>127</v>
      </c>
      <c r="K15" s="23">
        <v>202.88871361000002</v>
      </c>
      <c r="L15" s="24">
        <v>200.90500616</v>
      </c>
      <c r="M15" s="21">
        <f t="shared" si="2"/>
        <v>1.0098738577396136</v>
      </c>
      <c r="N15" s="23">
        <v>186.58376783</v>
      </c>
      <c r="O15" s="24">
        <v>179.11447122000001</v>
      </c>
      <c r="P15" s="21">
        <f t="shared" si="3"/>
        <v>1.0417012459078514</v>
      </c>
      <c r="Q15" s="23">
        <v>173.89578756</v>
      </c>
      <c r="R15" s="24">
        <v>164.69216716999998</v>
      </c>
      <c r="S15" s="22">
        <f t="shared" si="4"/>
        <v>1.0558837772806753</v>
      </c>
      <c r="T15" s="23">
        <v>164.83433908000001</v>
      </c>
      <c r="U15" s="24">
        <v>148.67969986000003</v>
      </c>
      <c r="V15" s="21">
        <f t="shared" si="5"/>
        <v>1.1086539671200004</v>
      </c>
      <c r="W15" s="23">
        <f t="shared" si="6"/>
        <v>182.05065202000003</v>
      </c>
      <c r="X15" s="24">
        <f t="shared" si="0"/>
        <v>173.3478361025</v>
      </c>
      <c r="Y15" s="21">
        <f t="shared" si="1"/>
        <v>1.0502043527809259</v>
      </c>
    </row>
    <row r="16" spans="1:25" x14ac:dyDescent="0.2">
      <c r="I16" s="20" t="s">
        <v>92</v>
      </c>
      <c r="J16" s="20" t="s">
        <v>128</v>
      </c>
      <c r="K16" s="23">
        <v>37.305807990000005</v>
      </c>
      <c r="L16" s="24">
        <v>36.807279840000007</v>
      </c>
      <c r="M16" s="21">
        <f t="shared" si="2"/>
        <v>1.013544281244555</v>
      </c>
      <c r="N16" s="23">
        <v>36.639717700000006</v>
      </c>
      <c r="O16" s="24">
        <v>36.160727840000007</v>
      </c>
      <c r="P16" s="21">
        <f t="shared" si="3"/>
        <v>1.0132461343731625</v>
      </c>
      <c r="Q16" s="23">
        <v>35.193193479999998</v>
      </c>
      <c r="R16" s="24">
        <v>34.846994670000001</v>
      </c>
      <c r="S16" s="22">
        <f t="shared" si="4"/>
        <v>1.0099348254642471</v>
      </c>
      <c r="T16" s="23">
        <v>35.54393915</v>
      </c>
      <c r="U16" s="24">
        <v>34.934832960000001</v>
      </c>
      <c r="V16" s="21">
        <f t="shared" si="5"/>
        <v>1.0174354974216542</v>
      </c>
      <c r="W16" s="23">
        <f t="shared" si="6"/>
        <v>36.17066458</v>
      </c>
      <c r="X16" s="24">
        <f t="shared" si="0"/>
        <v>35.687458827500002</v>
      </c>
      <c r="Y16" s="21">
        <f t="shared" si="1"/>
        <v>1.0135399316279603</v>
      </c>
    </row>
    <row r="17" spans="9:25" x14ac:dyDescent="0.2">
      <c r="I17" s="20" t="s">
        <v>69</v>
      </c>
      <c r="J17" s="20" t="s">
        <v>129</v>
      </c>
      <c r="K17" s="23">
        <v>5.6032982999999996</v>
      </c>
      <c r="L17" s="24">
        <v>5.6553626900000005</v>
      </c>
      <c r="M17" s="21">
        <f t="shared" si="2"/>
        <v>0.99079380176764564</v>
      </c>
      <c r="N17" s="23">
        <v>5.1938550800000005</v>
      </c>
      <c r="O17" s="24">
        <v>5.3358333</v>
      </c>
      <c r="P17" s="21">
        <f t="shared" si="3"/>
        <v>0.97339155629168561</v>
      </c>
      <c r="Q17" s="23">
        <v>4.5211880199999994</v>
      </c>
      <c r="R17" s="24">
        <v>4.6760077699999991</v>
      </c>
      <c r="S17" s="22">
        <f t="shared" si="4"/>
        <v>0.9668906131864704</v>
      </c>
      <c r="T17" s="23">
        <v>3.9411183599999999</v>
      </c>
      <c r="U17" s="24">
        <v>4.0745149400000003</v>
      </c>
      <c r="V17" s="21">
        <f t="shared" si="5"/>
        <v>0.96726074588893263</v>
      </c>
      <c r="W17" s="23">
        <f t="shared" si="6"/>
        <v>4.8148649400000005</v>
      </c>
      <c r="X17" s="24">
        <f t="shared" si="0"/>
        <v>4.935429675</v>
      </c>
      <c r="Y17" s="21">
        <f t="shared" si="1"/>
        <v>0.9755715828328565</v>
      </c>
    </row>
    <row r="18" spans="9:25" x14ac:dyDescent="0.2">
      <c r="I18" s="20" t="s">
        <v>93</v>
      </c>
      <c r="J18" s="20" t="s">
        <v>130</v>
      </c>
      <c r="K18" s="23">
        <v>29.918051329999997</v>
      </c>
      <c r="L18" s="24">
        <v>28.666630649999998</v>
      </c>
      <c r="M18" s="21">
        <f t="shared" si="2"/>
        <v>1.0436542646144569</v>
      </c>
      <c r="N18" s="23">
        <v>29.61034441</v>
      </c>
      <c r="O18" s="24">
        <v>27.891079879999999</v>
      </c>
      <c r="P18" s="21">
        <f t="shared" si="3"/>
        <v>1.0616420926474361</v>
      </c>
      <c r="Q18" s="23">
        <v>28.015292210000002</v>
      </c>
      <c r="R18" s="24">
        <v>26.86646747</v>
      </c>
      <c r="S18" s="22">
        <f t="shared" si="4"/>
        <v>1.0427605430927165</v>
      </c>
      <c r="T18" s="23">
        <v>28.601798079999998</v>
      </c>
      <c r="U18" s="24">
        <v>26.704910680000001</v>
      </c>
      <c r="V18" s="21">
        <f t="shared" si="5"/>
        <v>1.0710314077710295</v>
      </c>
      <c r="W18" s="23">
        <f t="shared" si="6"/>
        <v>29.036371507499997</v>
      </c>
      <c r="X18" s="24">
        <f t="shared" si="0"/>
        <v>27.532272169999999</v>
      </c>
      <c r="Y18" s="21">
        <f t="shared" si="1"/>
        <v>1.0546304107489868</v>
      </c>
    </row>
    <row r="19" spans="9:25" x14ac:dyDescent="0.2">
      <c r="I19" s="25" t="s">
        <v>94</v>
      </c>
      <c r="J19" s="25" t="s">
        <v>94</v>
      </c>
      <c r="K19" s="26">
        <f>SUM(K12:K18)</f>
        <v>1107.1136524000001</v>
      </c>
      <c r="L19" s="27">
        <f>SUM(L12:L18)</f>
        <v>1108.32951368</v>
      </c>
      <c r="M19" s="28">
        <f t="shared" si="2"/>
        <v>0.99890297852309029</v>
      </c>
      <c r="N19" s="26">
        <f>SUM(N12:N18)</f>
        <v>1070.6324168699998</v>
      </c>
      <c r="O19" s="27">
        <f>SUM(O12:O18)</f>
        <v>1064.2583056100002</v>
      </c>
      <c r="P19" s="28">
        <f t="shared" si="3"/>
        <v>1.0059892520701035</v>
      </c>
      <c r="Q19" s="26">
        <f>SUM(Q12:Q18)</f>
        <v>1018.6646812299999</v>
      </c>
      <c r="R19" s="27">
        <f>SUM(R12:R18)</f>
        <v>1014.7697034199998</v>
      </c>
      <c r="S19" s="29">
        <f t="shared" si="4"/>
        <v>1.0038382874428289</v>
      </c>
      <c r="T19" s="26">
        <f>SUM(T12:T18)</f>
        <v>1005.3813205000002</v>
      </c>
      <c r="U19" s="27">
        <f>SUM(U12:U18)</f>
        <v>986.76392940000005</v>
      </c>
      <c r="V19" s="28">
        <f t="shared" si="5"/>
        <v>1.0188671176005799</v>
      </c>
      <c r="W19" s="26">
        <f>SUM(W12:W18)</f>
        <v>1050.44801775</v>
      </c>
      <c r="X19" s="27">
        <f>SUM(X12:X18)</f>
        <v>1043.5303630275</v>
      </c>
      <c r="Y19" s="28">
        <f t="shared" si="1"/>
        <v>1.0066290881105082</v>
      </c>
    </row>
    <row r="20" spans="9:25" x14ac:dyDescent="0.2">
      <c r="J20" s="20"/>
      <c r="K20" s="23"/>
      <c r="L20" s="24"/>
      <c r="M20" s="21"/>
      <c r="N20" s="23"/>
      <c r="O20" s="24"/>
      <c r="P20" s="21"/>
      <c r="Q20" s="23"/>
      <c r="R20" s="24"/>
      <c r="S20" s="22"/>
      <c r="T20" s="23"/>
      <c r="U20" s="24"/>
      <c r="V20" s="21"/>
      <c r="W20" s="23"/>
      <c r="X20" s="24"/>
      <c r="Y20" s="21"/>
    </row>
    <row r="21" spans="9:25" x14ac:dyDescent="0.2">
      <c r="I21" s="20" t="s">
        <v>95</v>
      </c>
      <c r="J21" s="20" t="s">
        <v>131</v>
      </c>
      <c r="K21" s="23">
        <v>238.39333825</v>
      </c>
      <c r="L21" s="24">
        <v>241.35358543999999</v>
      </c>
      <c r="M21" s="21">
        <f>IFERROR(K21/L21,"-")</f>
        <v>0.98773481162667087</v>
      </c>
      <c r="N21" s="23">
        <v>229.88119474000001</v>
      </c>
      <c r="O21" s="24">
        <v>232.77655916999998</v>
      </c>
      <c r="P21" s="21">
        <f>IFERROR(N21/O21,"-")</f>
        <v>0.98756161513717777</v>
      </c>
      <c r="Q21" s="23">
        <v>217.07974452000002</v>
      </c>
      <c r="R21" s="24">
        <v>219.82883948</v>
      </c>
      <c r="S21" s="22">
        <f>IFERROR(Q21/R21,"-")</f>
        <v>0.98749438441970172</v>
      </c>
      <c r="T21" s="23">
        <v>211.06506467</v>
      </c>
      <c r="U21" s="24">
        <v>214.55525481999999</v>
      </c>
      <c r="V21" s="21">
        <f>IFERROR(T21/U21,"-")</f>
        <v>0.98373290762359533</v>
      </c>
      <c r="W21" s="23">
        <f t="shared" si="6"/>
        <v>224.10483554499999</v>
      </c>
      <c r="X21" s="24">
        <f>IFERROR(AVERAGE(L21,O21,R21,U21),"-")</f>
        <v>227.1285597275</v>
      </c>
      <c r="Y21" s="21">
        <f t="shared" si="1"/>
        <v>0.98668716877292861</v>
      </c>
    </row>
    <row r="22" spans="9:25" x14ac:dyDescent="0.2">
      <c r="I22" s="20" t="s">
        <v>96</v>
      </c>
      <c r="J22" s="20" t="s">
        <v>96</v>
      </c>
      <c r="K22" s="23">
        <v>28.95099373</v>
      </c>
      <c r="L22" s="24">
        <v>29.970503079999997</v>
      </c>
      <c r="M22" s="21">
        <f>IFERROR(K22/L22,"-")</f>
        <v>0.96598290835230127</v>
      </c>
      <c r="N22" s="23">
        <v>28.459063530000002</v>
      </c>
      <c r="O22" s="24">
        <v>29.918484429999999</v>
      </c>
      <c r="P22" s="21">
        <f>IFERROR(N22/O22,"-")</f>
        <v>0.95122009260146212</v>
      </c>
      <c r="Q22" s="23">
        <v>27.198175079999999</v>
      </c>
      <c r="R22" s="24">
        <v>28.742525699999998</v>
      </c>
      <c r="S22" s="22">
        <f>IFERROR(Q22/R22,"-")</f>
        <v>0.94626948807077171</v>
      </c>
      <c r="T22" s="23">
        <v>27.312099480000001</v>
      </c>
      <c r="U22" s="24">
        <v>28.454298920000003</v>
      </c>
      <c r="V22" s="21">
        <f>IFERROR(T22/U22,"-")</f>
        <v>0.95985845783052581</v>
      </c>
      <c r="W22" s="23">
        <f t="shared" si="6"/>
        <v>27.980082955</v>
      </c>
      <c r="X22" s="24">
        <f>IFERROR(AVERAGE(L22,O22,R22,U22),"-")</f>
        <v>29.271453032499998</v>
      </c>
      <c r="Y22" s="21">
        <f t="shared" si="1"/>
        <v>0.95588295271621149</v>
      </c>
    </row>
    <row r="23" spans="9:25" x14ac:dyDescent="0.2">
      <c r="I23" s="20" t="s">
        <v>85</v>
      </c>
      <c r="J23" s="20" t="s">
        <v>85</v>
      </c>
      <c r="K23" s="23">
        <v>21.091612359999999</v>
      </c>
      <c r="L23" s="24">
        <v>22.51902913</v>
      </c>
      <c r="M23" s="21">
        <f>IFERROR(K23/L23,"-")</f>
        <v>0.93661286364702168</v>
      </c>
      <c r="N23" s="23">
        <v>20.703675860000001</v>
      </c>
      <c r="O23" s="24">
        <v>22.347010940000001</v>
      </c>
      <c r="P23" s="21">
        <f>IFERROR(N23/O23,"-")</f>
        <v>0.92646286859516791</v>
      </c>
      <c r="Q23" s="23">
        <v>19.958081809999999</v>
      </c>
      <c r="R23" s="24">
        <v>21.599901469999999</v>
      </c>
      <c r="S23" s="22">
        <f>IFERROR(Q23/R23,"-")</f>
        <v>0.92398948382795565</v>
      </c>
      <c r="T23" s="23">
        <v>20.216163219999999</v>
      </c>
      <c r="U23" s="24">
        <v>21.444438920000003</v>
      </c>
      <c r="V23" s="21">
        <f>IFERROR(T23/U23,"-")</f>
        <v>0.94272288006311689</v>
      </c>
      <c r="W23" s="23">
        <f t="shared" si="6"/>
        <v>20.492383312499999</v>
      </c>
      <c r="X23" s="24">
        <f>IFERROR(AVERAGE(L23,O23,R23,U23),"-")</f>
        <v>21.977595115</v>
      </c>
      <c r="Y23" s="21">
        <f>IFERROR(W23/X23,"-")</f>
        <v>0.93242155045952579</v>
      </c>
    </row>
    <row r="24" spans="9:25" x14ac:dyDescent="0.2">
      <c r="I24" s="20" t="s">
        <v>86</v>
      </c>
      <c r="J24" s="20" t="s">
        <v>86</v>
      </c>
      <c r="K24" s="23">
        <v>37.084255970000001</v>
      </c>
      <c r="L24" s="24">
        <v>29.250611940000002</v>
      </c>
      <c r="M24" s="21">
        <f>IFERROR(K24/L24,"-")</f>
        <v>1.2678112870277269</v>
      </c>
      <c r="N24" s="23">
        <v>31.651321739999997</v>
      </c>
      <c r="O24" s="24">
        <v>27.649881010000001</v>
      </c>
      <c r="P24" s="21">
        <f>IFERROR(N24/O24,"-")</f>
        <v>1.1447181898740473</v>
      </c>
      <c r="Q24" s="23">
        <v>30.87455645</v>
      </c>
      <c r="R24" s="24">
        <v>24.665142890000002</v>
      </c>
      <c r="S24" s="22">
        <f>IFERROR(Q24/R24,"-")</f>
        <v>1.2517485338598011</v>
      </c>
      <c r="T24" s="23">
        <v>34.351948540000002</v>
      </c>
      <c r="U24" s="24">
        <v>29.343173660000001</v>
      </c>
      <c r="V24" s="21">
        <f>IFERROR(T24/U24,"-")</f>
        <v>1.1706964262978772</v>
      </c>
      <c r="W24" s="23">
        <f t="shared" si="6"/>
        <v>33.490520674999999</v>
      </c>
      <c r="X24" s="24">
        <f>IFERROR(AVERAGE(L24,O24,R24,U24),"-")</f>
        <v>27.727202375000001</v>
      </c>
      <c r="Y24" s="21">
        <f t="shared" si="1"/>
        <v>1.2078579087083248</v>
      </c>
    </row>
    <row r="25" spans="9:25" x14ac:dyDescent="0.2">
      <c r="J25" s="25" t="s">
        <v>97</v>
      </c>
      <c r="K25" s="26">
        <f>SUM(K21:K24)</f>
        <v>325.52020031000001</v>
      </c>
      <c r="L25" s="27">
        <f>SUM(L21:L24)</f>
        <v>323.09372958999995</v>
      </c>
      <c r="M25" s="28">
        <f>IFERROR(K25/L25,"-")</f>
        <v>1.0075101139321991</v>
      </c>
      <c r="N25" s="26">
        <f>SUM(N21:N24)</f>
        <v>310.69525586999998</v>
      </c>
      <c r="O25" s="27">
        <f>SUM(O21:O24)</f>
        <v>312.69193554999998</v>
      </c>
      <c r="P25" s="28">
        <f>IFERROR(N25/O25,"-")</f>
        <v>0.99361454692943074</v>
      </c>
      <c r="Q25" s="26">
        <f>SUM(Q21:Q24)</f>
        <v>295.11055786000003</v>
      </c>
      <c r="R25" s="27">
        <f>SUM(R21:R24)</f>
        <v>294.83640954000003</v>
      </c>
      <c r="S25" s="29">
        <f>IFERROR(Q25/R25,"-")</f>
        <v>1.0009298319716609</v>
      </c>
      <c r="T25" s="26">
        <f>SUM(T21:T24)</f>
        <v>292.94527591000002</v>
      </c>
      <c r="U25" s="27">
        <f>SUM(U21:U24)</f>
        <v>293.79716631999997</v>
      </c>
      <c r="V25" s="28">
        <f>IFERROR(T25/U25,"-")</f>
        <v>0.9971004131160609</v>
      </c>
      <c r="W25" s="26">
        <f>SUM(W21:W24)</f>
        <v>306.06782248749994</v>
      </c>
      <c r="X25" s="27">
        <f>SUM(X21:X24)</f>
        <v>306.10481024999996</v>
      </c>
      <c r="Y25" s="28">
        <f t="shared" si="1"/>
        <v>0.99987916634674967</v>
      </c>
    </row>
    <row r="26" spans="9:25" x14ac:dyDescent="0.2">
      <c r="J26" s="20"/>
      <c r="K26" s="23"/>
      <c r="L26" s="24"/>
      <c r="M26" s="21"/>
      <c r="N26" s="23"/>
      <c r="O26" s="24"/>
      <c r="P26" s="21"/>
      <c r="Q26" s="23"/>
      <c r="R26" s="24"/>
      <c r="S26" s="22"/>
      <c r="T26" s="23"/>
      <c r="U26" s="24"/>
      <c r="V26" s="21"/>
      <c r="W26" s="23"/>
      <c r="X26" s="24"/>
      <c r="Y26" s="21"/>
    </row>
    <row r="27" spans="9:25" x14ac:dyDescent="0.2">
      <c r="J27" s="20" t="s">
        <v>98</v>
      </c>
      <c r="K27" s="23">
        <v>4.1769706500000003</v>
      </c>
      <c r="L27" s="24">
        <v>4.2658326399999993</v>
      </c>
      <c r="M27" s="21">
        <f>IFERROR(K27/L27,"-")</f>
        <v>0.97916889913430849</v>
      </c>
      <c r="N27" s="23">
        <v>3.0967544600000001</v>
      </c>
      <c r="O27" s="24">
        <v>3.44700169</v>
      </c>
      <c r="P27" s="21">
        <f>IFERROR(N27/O27,"-")</f>
        <v>0.89839075767903098</v>
      </c>
      <c r="Q27" s="23">
        <v>3.2893990400000002</v>
      </c>
      <c r="R27" s="24">
        <v>3.3266296200000003</v>
      </c>
      <c r="S27" s="22">
        <f>IFERROR(Q27/R27,"-")</f>
        <v>0.98880831825215332</v>
      </c>
      <c r="T27" s="23">
        <v>3.6494204700000004</v>
      </c>
      <c r="U27" s="24">
        <v>3.4055779400000001</v>
      </c>
      <c r="V27" s="21">
        <f>IFERROR(T27/U27,"-")</f>
        <v>1.0716009248051448</v>
      </c>
      <c r="W27" s="23">
        <f t="shared" si="6"/>
        <v>3.5531361550000002</v>
      </c>
      <c r="X27" s="24">
        <f>IFERROR(AVERAGE(L27,O27,R27,U27),"-")</f>
        <v>3.6112604725000002</v>
      </c>
      <c r="Y27" s="21">
        <f t="shared" si="1"/>
        <v>0.98390470088141779</v>
      </c>
    </row>
    <row r="28" spans="9:25" x14ac:dyDescent="0.2">
      <c r="J28" s="20" t="s">
        <v>99</v>
      </c>
      <c r="K28" s="23">
        <v>70.366203150000004</v>
      </c>
      <c r="L28" s="24">
        <v>60.95027134</v>
      </c>
      <c r="M28" s="21">
        <f>IFERROR(K28/L28,"-")</f>
        <v>1.1544854781281439</v>
      </c>
      <c r="N28" s="23">
        <v>72.653423459999999</v>
      </c>
      <c r="O28" s="24">
        <v>58.030587679999996</v>
      </c>
      <c r="P28" s="21">
        <f>IFERROR(N28/O28,"-")</f>
        <v>1.251984968007479</v>
      </c>
      <c r="Q28" s="23">
        <v>71.372749220000003</v>
      </c>
      <c r="R28" s="24">
        <v>57.100285829999997</v>
      </c>
      <c r="S28" s="22">
        <f>IFERROR(Q28/R28,"-")</f>
        <v>1.2499543247908118</v>
      </c>
      <c r="T28" s="23">
        <v>73.508411940000002</v>
      </c>
      <c r="U28" s="24">
        <v>55.125967559999999</v>
      </c>
      <c r="V28" s="21">
        <f>IFERROR(T28/U28,"-")</f>
        <v>1.3334625258049622</v>
      </c>
      <c r="W28" s="23">
        <f t="shared" si="6"/>
        <v>71.975196942499991</v>
      </c>
      <c r="X28" s="24">
        <f>IFERROR(AVERAGE(L28,O28,R28,U28),"-")</f>
        <v>57.801778102499995</v>
      </c>
      <c r="Y28" s="21">
        <f t="shared" si="1"/>
        <v>1.2452073155062158</v>
      </c>
    </row>
    <row r="29" spans="9:25" x14ac:dyDescent="0.2">
      <c r="J29" s="25" t="s">
        <v>100</v>
      </c>
      <c r="K29" s="26">
        <f>SUM(K27:K28)</f>
        <v>74.543173800000005</v>
      </c>
      <c r="L29" s="27">
        <f>SUM(L27:L28)</f>
        <v>65.21610398</v>
      </c>
      <c r="M29" s="28">
        <f>IFERROR(K29/L29,"-")</f>
        <v>1.1430178935997213</v>
      </c>
      <c r="N29" s="26">
        <f>SUM(N27:N28)</f>
        <v>75.750177919999999</v>
      </c>
      <c r="O29" s="27">
        <f>SUM(O27:O28)</f>
        <v>61.477589369999997</v>
      </c>
      <c r="P29" s="28">
        <f>IFERROR(N29/O29,"-")</f>
        <v>1.2321592094982954</v>
      </c>
      <c r="Q29" s="26">
        <f>SUM(Q27:Q28)</f>
        <v>74.662148260000009</v>
      </c>
      <c r="R29" s="27">
        <f>SUM(R27:R28)</f>
        <v>60.426915449999996</v>
      </c>
      <c r="S29" s="29">
        <f>IFERROR(Q29/R29,"-")</f>
        <v>1.2355776842817485</v>
      </c>
      <c r="T29" s="26">
        <f>SUM(T27:T28)</f>
        <v>77.157832409999997</v>
      </c>
      <c r="U29" s="27">
        <f>SUM(U27:U28)</f>
        <v>58.5315455</v>
      </c>
      <c r="V29" s="28">
        <f>IFERROR(T29/U29,"-")</f>
        <v>1.3182264666153398</v>
      </c>
      <c r="W29" s="26">
        <f>SUM(W27:W28)</f>
        <v>75.528333097499996</v>
      </c>
      <c r="X29" s="27">
        <f>SUM(X27:X28)</f>
        <v>61.413038574999995</v>
      </c>
      <c r="Y29" s="28">
        <f t="shared" si="1"/>
        <v>1.2298419822569413</v>
      </c>
    </row>
    <row r="30" spans="9:25" x14ac:dyDescent="0.2">
      <c r="J30" s="20"/>
      <c r="K30" s="23"/>
      <c r="L30" s="24"/>
      <c r="M30" s="21"/>
      <c r="N30" s="23"/>
      <c r="O30" s="24"/>
      <c r="P30" s="21"/>
      <c r="Q30" s="23"/>
      <c r="R30" s="24"/>
      <c r="S30" s="22"/>
      <c r="T30" s="23"/>
      <c r="U30" s="24"/>
      <c r="V30" s="21"/>
      <c r="W30" s="23"/>
      <c r="X30" s="24"/>
      <c r="Y30" s="21"/>
    </row>
    <row r="31" spans="9:25" ht="12" thickBot="1" x14ac:dyDescent="0.25">
      <c r="J31" s="30" t="s">
        <v>101</v>
      </c>
      <c r="K31" s="31">
        <f>SUM(K19,K25,K29)</f>
        <v>1507.1770265100001</v>
      </c>
      <c r="L31" s="32">
        <f>SUM(L19,L25,L29)</f>
        <v>1496.6393472500001</v>
      </c>
      <c r="M31" s="33">
        <f>IFERROR(K31/L31,"-")</f>
        <v>1.007040894173578</v>
      </c>
      <c r="N31" s="31">
        <f>SUM(N19,N25,N29)</f>
        <v>1457.0778506599997</v>
      </c>
      <c r="O31" s="32">
        <f>SUM(O19,O25,O29)</f>
        <v>1438.4278305300002</v>
      </c>
      <c r="P31" s="33">
        <f>IFERROR(N31/O31,"-")</f>
        <v>1.012965558461927</v>
      </c>
      <c r="Q31" s="31">
        <f>SUM(Q19,Q25,Q29)</f>
        <v>1388.4373873500001</v>
      </c>
      <c r="R31" s="32">
        <f>SUM(R19,R25,R29)</f>
        <v>1370.0330284099998</v>
      </c>
      <c r="S31" s="34">
        <f>IFERROR(Q31/R31,"-")</f>
        <v>1.0134335147827491</v>
      </c>
      <c r="T31" s="31">
        <f>SUM(T19,T25,T29)</f>
        <v>1375.4844288200004</v>
      </c>
      <c r="U31" s="32">
        <f>SUM(U19,U25,U29)</f>
        <v>1339.0926412200001</v>
      </c>
      <c r="V31" s="33">
        <f>IFERROR(T31/U31,"-")</f>
        <v>1.0271764525319511</v>
      </c>
      <c r="W31" s="31">
        <f>SUM(W19,W25,W29)</f>
        <v>1432.0441733350001</v>
      </c>
      <c r="X31" s="32">
        <f>SUM(X19,X25,X29)</f>
        <v>1411.0482118524999</v>
      </c>
      <c r="Y31" s="33">
        <f>W31/X31</f>
        <v>1.014879691073727</v>
      </c>
    </row>
    <row r="33" spans="2:27" x14ac:dyDescent="0.2">
      <c r="B33" s="16" t="str">
        <f>B8</f>
        <v>J</v>
      </c>
      <c r="C33" s="16" t="s">
        <v>5</v>
      </c>
      <c r="D33" s="16">
        <f>D8</f>
        <v>2</v>
      </c>
      <c r="E33" s="16" t="s">
        <v>5</v>
      </c>
      <c r="F33" s="16">
        <f>F8+1</f>
        <v>2</v>
      </c>
      <c r="J33" s="16" t="s">
        <v>137</v>
      </c>
    </row>
    <row r="34" spans="2:27" ht="12" thickBot="1" x14ac:dyDescent="0.25"/>
    <row r="35" spans="2:27" ht="15" customHeight="1" x14ac:dyDescent="0.2">
      <c r="J35" s="91" t="s">
        <v>7</v>
      </c>
      <c r="K35" s="90" t="s">
        <v>8</v>
      </c>
      <c r="L35" s="88" t="str">
        <f>K35</f>
        <v>Q1</v>
      </c>
      <c r="M35" s="89"/>
      <c r="N35" s="90" t="s">
        <v>9</v>
      </c>
      <c r="O35" s="88" t="str">
        <f>N35</f>
        <v>Q2</v>
      </c>
      <c r="P35" s="89"/>
      <c r="Q35" s="88" t="s">
        <v>10</v>
      </c>
      <c r="R35" s="88" t="str">
        <f>Q35</f>
        <v>Q3</v>
      </c>
      <c r="S35" s="88"/>
      <c r="T35" s="90" t="s">
        <v>11</v>
      </c>
      <c r="U35" s="88" t="str">
        <f>T35</f>
        <v>Q4</v>
      </c>
      <c r="V35" s="89"/>
      <c r="W35" s="88" t="s">
        <v>12</v>
      </c>
      <c r="X35" s="88"/>
      <c r="Y35" s="89"/>
    </row>
    <row r="36" spans="2:27" x14ac:dyDescent="0.2">
      <c r="J36" s="92"/>
      <c r="K36" s="17" t="s">
        <v>13</v>
      </c>
      <c r="L36" s="18" t="s">
        <v>14</v>
      </c>
      <c r="M36" s="19" t="s">
        <v>15</v>
      </c>
      <c r="N36" s="17" t="s">
        <v>13</v>
      </c>
      <c r="O36" s="18" t="s">
        <v>14</v>
      </c>
      <c r="P36" s="19" t="s">
        <v>15</v>
      </c>
      <c r="Q36" s="18" t="s">
        <v>13</v>
      </c>
      <c r="R36" s="18" t="s">
        <v>14</v>
      </c>
      <c r="S36" s="18" t="s">
        <v>15</v>
      </c>
      <c r="T36" s="17" t="s">
        <v>13</v>
      </c>
      <c r="U36" s="18" t="s">
        <v>14</v>
      </c>
      <c r="V36" s="19" t="s">
        <v>15</v>
      </c>
      <c r="W36" s="18" t="s">
        <v>13</v>
      </c>
      <c r="X36" s="18" t="s">
        <v>14</v>
      </c>
      <c r="Y36" s="19" t="s">
        <v>15</v>
      </c>
    </row>
    <row r="37" spans="2:27" x14ac:dyDescent="0.2">
      <c r="I37" s="20" t="s">
        <v>87</v>
      </c>
      <c r="J37" s="20" t="s">
        <v>87</v>
      </c>
      <c r="K37" s="23">
        <v>4.17787065</v>
      </c>
      <c r="L37" s="24">
        <v>4.0377157800000001</v>
      </c>
      <c r="M37" s="21">
        <f>IFERROR(K37/L37,"-")</f>
        <v>1.0347114253792276</v>
      </c>
      <c r="N37" s="23">
        <v>12.131407099999999</v>
      </c>
      <c r="O37" s="24">
        <v>11.205824539999998</v>
      </c>
      <c r="P37" s="21">
        <f>IFERROR(N37/O37,"-")</f>
        <v>1.0825983448782432</v>
      </c>
      <c r="Q37" s="23">
        <v>19.280236819999999</v>
      </c>
      <c r="R37" s="24">
        <v>17.58055611</v>
      </c>
      <c r="S37" s="22">
        <f>IFERROR(Q37/R37,"-")</f>
        <v>1.0966795759682029</v>
      </c>
      <c r="T37" s="23">
        <v>25.519723320000001</v>
      </c>
      <c r="U37" s="24">
        <v>23.372243000000001</v>
      </c>
      <c r="V37" s="21">
        <f>IFERROR(T37/U37,"-")</f>
        <v>1.0918816529504678</v>
      </c>
      <c r="W37" s="23">
        <f>AVERAGE(K37,N37,Q37,T37)</f>
        <v>15.277309472500001</v>
      </c>
      <c r="X37" s="24">
        <f t="shared" ref="X37:X43" si="7">IFERROR(AVERAGE(L37,O37,R37,U37),"-")</f>
        <v>14.049084857499999</v>
      </c>
      <c r="Y37" s="21">
        <f t="shared" ref="Y37:Y54" si="8">IFERROR(W37/X37,"-")</f>
        <v>1.0874238163878926</v>
      </c>
    </row>
    <row r="38" spans="2:27" x14ac:dyDescent="0.2">
      <c r="I38" s="20" t="s">
        <v>89</v>
      </c>
      <c r="J38" s="20" t="s">
        <v>125</v>
      </c>
      <c r="K38" s="23">
        <v>1.39310888</v>
      </c>
      <c r="L38" s="24">
        <v>1.2591967099999999</v>
      </c>
      <c r="M38" s="21">
        <f t="shared" ref="M38:M44" si="9">IFERROR(K38/L38,"-")</f>
        <v>1.1063472997797144</v>
      </c>
      <c r="N38" s="23">
        <v>3.75288829</v>
      </c>
      <c r="O38" s="24">
        <v>3.7946132799999996</v>
      </c>
      <c r="P38" s="21">
        <f t="shared" ref="P38:P44" si="10">IFERROR(N38/O38,"-")</f>
        <v>0.98900415222285853</v>
      </c>
      <c r="Q38" s="23">
        <v>6.0084311399999999</v>
      </c>
      <c r="R38" s="24">
        <v>6.0794142699999991</v>
      </c>
      <c r="S38" s="22">
        <f t="shared" ref="S38:S44" si="11">IFERROR(Q38/R38,"-")</f>
        <v>0.98832401826105543</v>
      </c>
      <c r="T38" s="23">
        <v>8.5457825100000004</v>
      </c>
      <c r="U38" s="24">
        <v>8.560918130000001</v>
      </c>
      <c r="V38" s="21">
        <f t="shared" ref="V38:V44" si="12">IFERROR(T38/U38,"-")</f>
        <v>0.9982320097248728</v>
      </c>
      <c r="W38" s="23">
        <f t="shared" ref="W38:W43" si="13">AVERAGE(K38,N38,Q38,T38)</f>
        <v>4.9250527050000006</v>
      </c>
      <c r="X38" s="24">
        <f t="shared" si="7"/>
        <v>4.9235355974999999</v>
      </c>
      <c r="Y38" s="21">
        <f t="shared" si="8"/>
        <v>1.0003081337526576</v>
      </c>
    </row>
    <row r="39" spans="2:27" x14ac:dyDescent="0.2">
      <c r="I39" s="20" t="s">
        <v>90</v>
      </c>
      <c r="J39" s="20" t="s">
        <v>126</v>
      </c>
      <c r="K39" s="23">
        <v>6.4014867899999999</v>
      </c>
      <c r="L39" s="24">
        <v>5.6058757699999999</v>
      </c>
      <c r="M39" s="21">
        <f t="shared" si="9"/>
        <v>1.141924482925172</v>
      </c>
      <c r="N39" s="23">
        <v>15.85549067</v>
      </c>
      <c r="O39" s="24">
        <v>14.267690640000001</v>
      </c>
      <c r="P39" s="21">
        <f t="shared" si="10"/>
        <v>1.1112864071743007</v>
      </c>
      <c r="Q39" s="23">
        <v>21.226260320000002</v>
      </c>
      <c r="R39" s="24">
        <v>19.720118840000001</v>
      </c>
      <c r="S39" s="22">
        <f t="shared" si="11"/>
        <v>1.076375882529925</v>
      </c>
      <c r="T39" s="23">
        <v>27.542759320000002</v>
      </c>
      <c r="U39" s="24">
        <v>24.052907319999999</v>
      </c>
      <c r="V39" s="21">
        <f t="shared" si="12"/>
        <v>1.1450906517690771</v>
      </c>
      <c r="W39" s="23">
        <f t="shared" si="13"/>
        <v>17.756499275000003</v>
      </c>
      <c r="X39" s="24">
        <f t="shared" si="7"/>
        <v>15.911648142500002</v>
      </c>
      <c r="Y39" s="21">
        <f t="shared" si="8"/>
        <v>1.115943434393349</v>
      </c>
    </row>
    <row r="40" spans="2:27" x14ac:dyDescent="0.2">
      <c r="I40" s="20" t="s">
        <v>91</v>
      </c>
      <c r="J40" s="20" t="s">
        <v>127</v>
      </c>
      <c r="K40" s="23">
        <v>12.96363741</v>
      </c>
      <c r="L40" s="24">
        <v>11.940648150000001</v>
      </c>
      <c r="M40" s="21">
        <f t="shared" si="9"/>
        <v>1.0856728418046553</v>
      </c>
      <c r="N40" s="23">
        <v>29.208167329999998</v>
      </c>
      <c r="O40" s="24">
        <v>28.62234986</v>
      </c>
      <c r="P40" s="21">
        <f t="shared" si="10"/>
        <v>1.0204671340007161</v>
      </c>
      <c r="Q40" s="23">
        <v>42.039792200000001</v>
      </c>
      <c r="R40" s="24">
        <v>40.877284889999999</v>
      </c>
      <c r="S40" s="22">
        <f t="shared" si="11"/>
        <v>1.0284389560884066</v>
      </c>
      <c r="T40" s="23">
        <v>48.279878719999999</v>
      </c>
      <c r="U40" s="24">
        <v>44.900088289999999</v>
      </c>
      <c r="V40" s="21">
        <f t="shared" si="12"/>
        <v>1.0752735809375398</v>
      </c>
      <c r="W40" s="23">
        <f t="shared" si="13"/>
        <v>33.122868914999998</v>
      </c>
      <c r="X40" s="24">
        <f t="shared" si="7"/>
        <v>31.5850927975</v>
      </c>
      <c r="Y40" s="21">
        <f t="shared" si="8"/>
        <v>1.0486867690197736</v>
      </c>
    </row>
    <row r="41" spans="2:27" x14ac:dyDescent="0.2">
      <c r="I41" s="20" t="s">
        <v>92</v>
      </c>
      <c r="J41" s="20" t="s">
        <v>128</v>
      </c>
      <c r="K41" s="23">
        <v>0.50829515000000003</v>
      </c>
      <c r="L41" s="24">
        <v>0.48475240999999997</v>
      </c>
      <c r="M41" s="21">
        <f t="shared" si="9"/>
        <v>1.0485665249193914</v>
      </c>
      <c r="N41" s="23">
        <v>1.3854244</v>
      </c>
      <c r="O41" s="24">
        <v>1.3512330100000001</v>
      </c>
      <c r="P41" s="21">
        <f t="shared" si="10"/>
        <v>1.0253038445234548</v>
      </c>
      <c r="Q41" s="23">
        <v>1.9419741499999998</v>
      </c>
      <c r="R41" s="24">
        <v>2.04307091</v>
      </c>
      <c r="S41" s="22">
        <f t="shared" si="11"/>
        <v>0.95051725346135929</v>
      </c>
      <c r="T41" s="23">
        <v>2.5951322299999999</v>
      </c>
      <c r="U41" s="24">
        <v>2.6997167200000001</v>
      </c>
      <c r="V41" s="21">
        <f t="shared" si="12"/>
        <v>0.96126093925884193</v>
      </c>
      <c r="W41" s="23">
        <f t="shared" si="13"/>
        <v>1.6077064825</v>
      </c>
      <c r="X41" s="24">
        <f t="shared" si="7"/>
        <v>1.6446932625000001</v>
      </c>
      <c r="Y41" s="21">
        <f t="shared" si="8"/>
        <v>0.97751144189416894</v>
      </c>
    </row>
    <row r="42" spans="2:27" x14ac:dyDescent="0.2">
      <c r="I42" s="20" t="s">
        <v>69</v>
      </c>
      <c r="J42" s="20" t="s">
        <v>129</v>
      </c>
      <c r="K42" s="23">
        <v>0.57045005000000004</v>
      </c>
      <c r="L42" s="24">
        <v>0.55287911999999995</v>
      </c>
      <c r="M42" s="21">
        <f t="shared" si="9"/>
        <v>1.0317807805800301</v>
      </c>
      <c r="N42" s="23">
        <v>1.1222280099999999</v>
      </c>
      <c r="O42" s="24">
        <v>1.2209395300000001</v>
      </c>
      <c r="P42" s="21">
        <f t="shared" si="10"/>
        <v>0.91915118023904085</v>
      </c>
      <c r="Q42" s="23">
        <v>1.2887271</v>
      </c>
      <c r="R42" s="24">
        <v>1.4555380600000001</v>
      </c>
      <c r="S42" s="22">
        <f t="shared" si="11"/>
        <v>0.88539567285516396</v>
      </c>
      <c r="T42" s="23">
        <v>1.35298626</v>
      </c>
      <c r="U42" s="24">
        <v>1.36533321</v>
      </c>
      <c r="V42" s="21">
        <f t="shared" si="12"/>
        <v>0.99095682291358023</v>
      </c>
      <c r="W42" s="23">
        <f t="shared" si="13"/>
        <v>1.0835978550000001</v>
      </c>
      <c r="X42" s="24">
        <f t="shared" si="7"/>
        <v>1.1486724800000001</v>
      </c>
      <c r="Y42" s="21">
        <f t="shared" si="8"/>
        <v>0.94334797243510171</v>
      </c>
    </row>
    <row r="43" spans="2:27" x14ac:dyDescent="0.2">
      <c r="I43" s="20" t="s">
        <v>93</v>
      </c>
      <c r="J43" s="20" t="s">
        <v>130</v>
      </c>
      <c r="K43" s="23">
        <v>0.56033149999999998</v>
      </c>
      <c r="L43" s="24">
        <v>0.45542398000000001</v>
      </c>
      <c r="M43" s="21">
        <f t="shared" si="9"/>
        <v>1.2303513310827419</v>
      </c>
      <c r="N43" s="23">
        <v>1.3979949899999999</v>
      </c>
      <c r="O43" s="24">
        <v>1.2028903</v>
      </c>
      <c r="P43" s="21">
        <f t="shared" si="10"/>
        <v>1.1621965776929117</v>
      </c>
      <c r="Q43" s="23">
        <v>2.1652256000000003</v>
      </c>
      <c r="R43" s="24">
        <v>1.8572159099999999</v>
      </c>
      <c r="S43" s="22">
        <f t="shared" si="11"/>
        <v>1.1658448478400125</v>
      </c>
      <c r="T43" s="23">
        <v>3.0555979199999999</v>
      </c>
      <c r="U43" s="24">
        <v>2.5151935000000001</v>
      </c>
      <c r="V43" s="21">
        <f t="shared" si="12"/>
        <v>1.2148560021326391</v>
      </c>
      <c r="W43" s="23">
        <f t="shared" si="13"/>
        <v>1.7947875025000002</v>
      </c>
      <c r="X43" s="24">
        <f t="shared" si="7"/>
        <v>1.5076809225000001</v>
      </c>
      <c r="Y43" s="21">
        <f t="shared" si="8"/>
        <v>1.1904292716816545</v>
      </c>
    </row>
    <row r="44" spans="2:27" x14ac:dyDescent="0.2">
      <c r="J44" s="25" t="s">
        <v>94</v>
      </c>
      <c r="K44" s="26">
        <f>SUM(K37:K43)</f>
        <v>26.57518043</v>
      </c>
      <c r="L44" s="27">
        <f>SUM(L37:L43)</f>
        <v>24.33649192</v>
      </c>
      <c r="M44" s="28">
        <f t="shared" si="9"/>
        <v>1.0919889570509635</v>
      </c>
      <c r="N44" s="26">
        <f>SUM(N37:N43)</f>
        <v>64.853600789999987</v>
      </c>
      <c r="O44" s="27">
        <f>SUM(O37:O43)</f>
        <v>61.665541160000004</v>
      </c>
      <c r="P44" s="28">
        <f t="shared" si="10"/>
        <v>1.0516992078562664</v>
      </c>
      <c r="Q44" s="26">
        <f>SUM(Q37:Q43)</f>
        <v>93.950647329999995</v>
      </c>
      <c r="R44" s="27">
        <f>SUM(R37:R43)</f>
        <v>89.613198989999987</v>
      </c>
      <c r="S44" s="29">
        <f t="shared" si="11"/>
        <v>1.0484018915615771</v>
      </c>
      <c r="T44" s="26">
        <f>SUM(T37:T43)</f>
        <v>116.89186027999999</v>
      </c>
      <c r="U44" s="27">
        <f>SUM(U37:U43)</f>
        <v>107.46640017</v>
      </c>
      <c r="V44" s="28">
        <f t="shared" si="12"/>
        <v>1.0877061118181119</v>
      </c>
      <c r="W44" s="26">
        <f>SUM(W37:W43)</f>
        <v>75.567822207500001</v>
      </c>
      <c r="X44" s="27">
        <f>SUM(X37:X43)</f>
        <v>70.770408059999994</v>
      </c>
      <c r="Y44" s="28">
        <f t="shared" si="8"/>
        <v>1.0677884200333096</v>
      </c>
    </row>
    <row r="45" spans="2:27" x14ac:dyDescent="0.2">
      <c r="J45" s="20"/>
      <c r="K45" s="23"/>
      <c r="L45" s="24"/>
      <c r="M45" s="21"/>
      <c r="N45" s="23"/>
      <c r="O45" s="24"/>
      <c r="P45" s="21"/>
      <c r="Q45" s="23"/>
      <c r="R45" s="24"/>
      <c r="S45" s="22"/>
      <c r="T45" s="23"/>
      <c r="U45" s="24"/>
      <c r="V45" s="21"/>
      <c r="W45" s="23"/>
      <c r="X45" s="24"/>
      <c r="Y45" s="21"/>
    </row>
    <row r="46" spans="2:27" x14ac:dyDescent="0.2">
      <c r="I46" s="20" t="s">
        <v>95</v>
      </c>
      <c r="J46" s="20" t="s">
        <v>131</v>
      </c>
      <c r="K46" s="23">
        <v>5.6824422999999999</v>
      </c>
      <c r="L46" s="24">
        <v>6.9294527800000001</v>
      </c>
      <c r="M46" s="21">
        <f>IFERROR(K46/L46,"-")</f>
        <v>0.8200419976020098</v>
      </c>
      <c r="N46" s="23">
        <v>14.18334608</v>
      </c>
      <c r="O46" s="24">
        <v>14.716777990000001</v>
      </c>
      <c r="P46" s="21">
        <f>IFERROR(N46/O46,"-")</f>
        <v>0.96375348528309213</v>
      </c>
      <c r="Q46" s="23">
        <v>20.757315300000002</v>
      </c>
      <c r="R46" s="24">
        <v>21.02534322</v>
      </c>
      <c r="S46" s="22">
        <f>IFERROR(Q46/R46,"-")</f>
        <v>0.98725215007453282</v>
      </c>
      <c r="T46" s="23">
        <v>26.260687749999999</v>
      </c>
      <c r="U46" s="24">
        <v>25.329028140000002</v>
      </c>
      <c r="V46" s="21">
        <f>IFERROR(T46/U46,"-")</f>
        <v>1.0367822880866362</v>
      </c>
      <c r="W46" s="23">
        <f>AVERAGE(K46,N46,Q46,T46)</f>
        <v>16.720947857500001</v>
      </c>
      <c r="X46" s="24">
        <f>IFERROR(AVERAGE(L46,O46,R46,U46),"-")</f>
        <v>17.000150532500001</v>
      </c>
      <c r="Y46" s="21">
        <f t="shared" si="8"/>
        <v>0.98357645866333743</v>
      </c>
    </row>
    <row r="47" spans="2:27" x14ac:dyDescent="0.2">
      <c r="I47" s="20" t="s">
        <v>96</v>
      </c>
      <c r="J47" s="20" t="s">
        <v>96</v>
      </c>
      <c r="K47" s="23">
        <v>0.20281548999999999</v>
      </c>
      <c r="L47" s="24">
        <v>0.21691205</v>
      </c>
      <c r="M47" s="21">
        <f>IFERROR(K47/L47,"-")</f>
        <v>0.93501255462755528</v>
      </c>
      <c r="N47" s="23">
        <v>0.5428267</v>
      </c>
      <c r="O47" s="24">
        <v>0.61053842000000003</v>
      </c>
      <c r="P47" s="21">
        <f>IFERROR(N47/O47,"-")</f>
        <v>0.88909507119961417</v>
      </c>
      <c r="Q47" s="23">
        <v>0.79570357999999997</v>
      </c>
      <c r="R47" s="24">
        <v>0.9196218100000001</v>
      </c>
      <c r="S47" s="22">
        <f>IFERROR(Q47/R47,"-")</f>
        <v>0.86525087959799463</v>
      </c>
      <c r="T47" s="23">
        <v>1.13523711</v>
      </c>
      <c r="U47" s="24">
        <v>1.1995689599999999</v>
      </c>
      <c r="V47" s="21">
        <f>IFERROR(T47/U47,"-")</f>
        <v>0.94637086141341986</v>
      </c>
      <c r="W47" s="23">
        <f>AVERAGE(K47,N47,Q47,T47)</f>
        <v>0.66914571999999994</v>
      </c>
      <c r="X47" s="24">
        <f>IFERROR(AVERAGE(L47,O47,R47,U47),"-")</f>
        <v>0.73666030999999998</v>
      </c>
      <c r="Y47" s="21">
        <f t="shared" si="8"/>
        <v>0.90835044445383517</v>
      </c>
      <c r="AA47" s="16" t="s">
        <v>20</v>
      </c>
    </row>
    <row r="48" spans="2:27" x14ac:dyDescent="0.2">
      <c r="I48" s="20" t="s">
        <v>85</v>
      </c>
      <c r="J48" s="20" t="s">
        <v>85</v>
      </c>
      <c r="K48" s="23">
        <v>0.21174585000000001</v>
      </c>
      <c r="L48" s="24">
        <v>0.15082907000000001</v>
      </c>
      <c r="M48" s="21">
        <f>IFERROR(K48/L48,"-")</f>
        <v>1.4038795704302891</v>
      </c>
      <c r="N48" s="23">
        <v>0.62736095999999997</v>
      </c>
      <c r="O48" s="24">
        <v>0.62324239999999997</v>
      </c>
      <c r="P48" s="21">
        <f>IFERROR(N48/O48,"-")</f>
        <v>1.0066082795393896</v>
      </c>
      <c r="Q48" s="23">
        <v>0.99975168000000003</v>
      </c>
      <c r="R48" s="24">
        <v>1.04340422</v>
      </c>
      <c r="S48" s="22">
        <f>IFERROR(Q48/R48,"-")</f>
        <v>0.95816334727877561</v>
      </c>
      <c r="T48" s="23">
        <v>1.4153127700000001</v>
      </c>
      <c r="U48" s="24">
        <v>1.4635873100000001</v>
      </c>
      <c r="V48" s="21">
        <f>IFERROR(T48/U48,"-")</f>
        <v>0.96701628958507435</v>
      </c>
      <c r="W48" s="23">
        <f>AVERAGE(K48,N48,Q48,T48)</f>
        <v>0.81354281500000003</v>
      </c>
      <c r="X48" s="24">
        <f>IFERROR(AVERAGE(L48,O48,R48,U48),"-")</f>
        <v>0.82026575000000002</v>
      </c>
      <c r="Y48" s="21">
        <f>IFERROR(W48/X48,"-")</f>
        <v>0.99180395499873064</v>
      </c>
    </row>
    <row r="49" spans="2:25" x14ac:dyDescent="0.2">
      <c r="I49" s="20" t="s">
        <v>86</v>
      </c>
      <c r="J49" s="20" t="s">
        <v>86</v>
      </c>
      <c r="K49" s="23">
        <v>0.68507096999999995</v>
      </c>
      <c r="L49" s="24">
        <v>0.55136874000000002</v>
      </c>
      <c r="M49" s="21">
        <f>IFERROR(K49/L49,"-")</f>
        <v>1.242491494893236</v>
      </c>
      <c r="N49" s="23">
        <v>1.26013419</v>
      </c>
      <c r="O49" s="24">
        <v>1.2123761399999999</v>
      </c>
      <c r="P49" s="21">
        <f>IFERROR(N49/O49,"-")</f>
        <v>1.0393921064794298</v>
      </c>
      <c r="Q49" s="23">
        <v>2.0119339699999998</v>
      </c>
      <c r="R49" s="24">
        <v>1.7861831499999998</v>
      </c>
      <c r="S49" s="22">
        <f>IFERROR(Q49/R49,"-")</f>
        <v>1.126387274451671</v>
      </c>
      <c r="T49" s="23">
        <v>3.1947835800000002</v>
      </c>
      <c r="U49" s="24">
        <v>2.8914744100000003</v>
      </c>
      <c r="V49" s="21">
        <f>IFERROR(T49/U49,"-")</f>
        <v>1.1048977535305249</v>
      </c>
      <c r="W49" s="23">
        <f>AVERAGE(K49,N49,Q49,T49)</f>
        <v>1.7879806775</v>
      </c>
      <c r="X49" s="24">
        <f>IFERROR(AVERAGE(L49,O49,R49,U49),"-")</f>
        <v>1.61035061</v>
      </c>
      <c r="Y49" s="21">
        <f t="shared" si="8"/>
        <v>1.1103052132851987</v>
      </c>
    </row>
    <row r="50" spans="2:25" x14ac:dyDescent="0.2">
      <c r="J50" s="25" t="s">
        <v>97</v>
      </c>
      <c r="K50" s="26">
        <f>SUM(K46:K49)</f>
        <v>6.7820746099999996</v>
      </c>
      <c r="L50" s="27">
        <f>SUM(L46:L49)</f>
        <v>7.8485626400000008</v>
      </c>
      <c r="M50" s="28">
        <f>IFERROR(K50/L50,"-")</f>
        <v>0.86411677157742595</v>
      </c>
      <c r="N50" s="26">
        <f>SUM(N46:N49)</f>
        <v>16.613667929999998</v>
      </c>
      <c r="O50" s="27">
        <f>SUM(O46:O49)</f>
        <v>17.16293495</v>
      </c>
      <c r="P50" s="28">
        <f>IFERROR(N50/O50,"-")</f>
        <v>0.96799690603034061</v>
      </c>
      <c r="Q50" s="26">
        <f>SUM(Q46:Q49)</f>
        <v>24.564704530000004</v>
      </c>
      <c r="R50" s="27">
        <f>SUM(R46:R49)</f>
        <v>24.774552399999997</v>
      </c>
      <c r="S50" s="29">
        <f>IFERROR(Q50/R50,"-")</f>
        <v>0.99152970085546355</v>
      </c>
      <c r="T50" s="26">
        <f>SUM(T46:T49)</f>
        <v>32.00602121</v>
      </c>
      <c r="U50" s="27">
        <f>SUM(U46:U49)</f>
        <v>30.883658820000004</v>
      </c>
      <c r="V50" s="28">
        <f>IFERROR(T50/U50,"-")</f>
        <v>1.0363416263772853</v>
      </c>
      <c r="W50" s="26">
        <f>SUM(W46:W49)</f>
        <v>19.99161707</v>
      </c>
      <c r="X50" s="27">
        <f>SUM(X46:X49)</f>
        <v>20.167427202500004</v>
      </c>
      <c r="Y50" s="28">
        <f t="shared" si="8"/>
        <v>0.99128247095007682</v>
      </c>
    </row>
    <row r="51" spans="2:25" x14ac:dyDescent="0.2">
      <c r="J51" s="20"/>
      <c r="K51" s="23"/>
      <c r="L51" s="24"/>
      <c r="M51" s="21"/>
      <c r="N51" s="23"/>
      <c r="O51" s="24"/>
      <c r="P51" s="21"/>
      <c r="Q51" s="23"/>
      <c r="R51" s="24"/>
      <c r="S51" s="22"/>
      <c r="T51" s="23"/>
      <c r="U51" s="24"/>
      <c r="V51" s="21"/>
      <c r="W51" s="23"/>
      <c r="X51" s="24"/>
      <c r="Y51" s="21"/>
    </row>
    <row r="52" spans="2:25" x14ac:dyDescent="0.2">
      <c r="J52" s="20" t="s">
        <v>98</v>
      </c>
      <c r="K52" s="23">
        <v>0.26893305000000001</v>
      </c>
      <c r="L52" s="24">
        <v>0.27022013</v>
      </c>
      <c r="M52" s="21">
        <f>IFERROR(K52/L52,"-")</f>
        <v>0.99523692035822797</v>
      </c>
      <c r="N52" s="23">
        <v>0.57126626000000003</v>
      </c>
      <c r="O52" s="24">
        <v>0.56713083999999991</v>
      </c>
      <c r="P52" s="21">
        <f>IFERROR(N52/O52,"-")</f>
        <v>1.007291827049998</v>
      </c>
      <c r="Q52" s="23">
        <v>0.99830293000000003</v>
      </c>
      <c r="R52" s="24">
        <v>0.86921241000000005</v>
      </c>
      <c r="S52" s="22">
        <f>IFERROR(Q52/R52,"-")</f>
        <v>1.1485143545062824</v>
      </c>
      <c r="T52" s="23">
        <v>1.18295094</v>
      </c>
      <c r="U52" s="24">
        <v>0.98639358999999993</v>
      </c>
      <c r="V52" s="21">
        <f>IFERROR(T52/U52,"-")</f>
        <v>1.1992686813790021</v>
      </c>
      <c r="W52" s="23">
        <f>AVERAGE(K52,N52,Q52,T52)</f>
        <v>0.75536329499999999</v>
      </c>
      <c r="X52" s="24">
        <f>IFERROR(AVERAGE(L52,O52,R52,U52),"-")</f>
        <v>0.6732392425</v>
      </c>
      <c r="Y52" s="21">
        <f t="shared" si="8"/>
        <v>1.1219834604338292</v>
      </c>
    </row>
    <row r="53" spans="2:25" x14ac:dyDescent="0.2">
      <c r="J53" s="20" t="s">
        <v>99</v>
      </c>
      <c r="K53" s="23">
        <v>2.4924362100000002</v>
      </c>
      <c r="L53" s="24">
        <v>1.82757711</v>
      </c>
      <c r="M53" s="21">
        <f>IFERROR(K53/L53,"-")</f>
        <v>1.363792639096908</v>
      </c>
      <c r="N53" s="23">
        <v>5.0882880199999994</v>
      </c>
      <c r="O53" s="24">
        <v>3.5044210499999999</v>
      </c>
      <c r="P53" s="21">
        <f>IFERROR(N53/O53,"-")</f>
        <v>1.4519625203141613</v>
      </c>
      <c r="Q53" s="23">
        <v>6.9139839199999997</v>
      </c>
      <c r="R53" s="24">
        <v>4.8077050799999999</v>
      </c>
      <c r="S53" s="22">
        <f>IFERROR(Q53/R53,"-")</f>
        <v>1.4381048348331715</v>
      </c>
      <c r="T53" s="23">
        <v>8.6836659100000002</v>
      </c>
      <c r="U53" s="24">
        <v>5.6095892999999997</v>
      </c>
      <c r="V53" s="21">
        <f>IFERROR(T53/U53,"-")</f>
        <v>1.5480038636696631</v>
      </c>
      <c r="W53" s="23">
        <f>AVERAGE(K53,N53,Q53,T53)</f>
        <v>5.7945935149999999</v>
      </c>
      <c r="X53" s="24">
        <f>IFERROR(AVERAGE(L53,O53,R53,U53),"-")</f>
        <v>3.9373231349999998</v>
      </c>
      <c r="Y53" s="21">
        <f t="shared" si="8"/>
        <v>1.471708903821022</v>
      </c>
    </row>
    <row r="54" spans="2:25" x14ac:dyDescent="0.2">
      <c r="J54" s="25" t="s">
        <v>100</v>
      </c>
      <c r="K54" s="26">
        <f>SUM(K52:K53)</f>
        <v>2.7613692600000004</v>
      </c>
      <c r="L54" s="27">
        <f>SUM(L52:L53)</f>
        <v>2.0977972400000002</v>
      </c>
      <c r="M54" s="28">
        <f>IFERROR(K54/L54,"-")</f>
        <v>1.3163184731809447</v>
      </c>
      <c r="N54" s="26">
        <f>SUM(N52:N53)</f>
        <v>5.6595542799999992</v>
      </c>
      <c r="O54" s="27">
        <f>SUM(O52:O53)</f>
        <v>4.0715518900000003</v>
      </c>
      <c r="P54" s="28">
        <f>IFERROR(N54/O54,"-")</f>
        <v>1.3900238613930569</v>
      </c>
      <c r="Q54" s="26">
        <f>SUM(Q52:Q53)</f>
        <v>7.9122868500000001</v>
      </c>
      <c r="R54" s="27">
        <f>SUM(R52:R53)</f>
        <v>5.6769174900000001</v>
      </c>
      <c r="S54" s="29">
        <f>IFERROR(Q54/R54,"-")</f>
        <v>1.3937646379285318</v>
      </c>
      <c r="T54" s="26">
        <f>SUM(T52:T53)</f>
        <v>9.8666168499999998</v>
      </c>
      <c r="U54" s="27">
        <f>SUM(U52:U53)</f>
        <v>6.5959828899999993</v>
      </c>
      <c r="V54" s="28">
        <f>IFERROR(T54/U54,"-")</f>
        <v>1.4958524020671013</v>
      </c>
      <c r="W54" s="26">
        <f>SUM(W52:W53)</f>
        <v>6.5499568099999994</v>
      </c>
      <c r="X54" s="27">
        <f>IFERROR(AVERAGE(L54,O54,R54,U54),"-")</f>
        <v>4.6105623775</v>
      </c>
      <c r="Y54" s="28">
        <f t="shared" si="8"/>
        <v>1.4206416210665398</v>
      </c>
    </row>
    <row r="55" spans="2:25" x14ac:dyDescent="0.2">
      <c r="J55" s="20"/>
      <c r="K55" s="23"/>
      <c r="L55" s="24"/>
      <c r="M55" s="21"/>
      <c r="N55" s="23"/>
      <c r="O55" s="24"/>
      <c r="P55" s="21"/>
      <c r="Q55" s="23"/>
      <c r="R55" s="24"/>
      <c r="S55" s="22"/>
      <c r="T55" s="23"/>
      <c r="U55" s="24"/>
      <c r="V55" s="21"/>
      <c r="W55" s="23"/>
      <c r="X55" s="24"/>
      <c r="Y55" s="21"/>
    </row>
    <row r="56" spans="2:25" ht="12" thickBot="1" x14ac:dyDescent="0.25">
      <c r="J56" s="30" t="s">
        <v>101</v>
      </c>
      <c r="K56" s="31">
        <f>SUM(K44,K50,K54)</f>
        <v>36.1186243</v>
      </c>
      <c r="L56" s="32">
        <f>SUM(L44,L50,L54)</f>
        <v>34.282851799999996</v>
      </c>
      <c r="M56" s="33">
        <f>IFERROR(K56/L56,"-")</f>
        <v>1.0535478352474752</v>
      </c>
      <c r="N56" s="31">
        <f>SUM(N44,N50,N54)</f>
        <v>87.126822999999987</v>
      </c>
      <c r="O56" s="32">
        <f>SUM(O44,O50,O54)</f>
        <v>82.900027999999992</v>
      </c>
      <c r="P56" s="33">
        <f>IFERROR(N56/O56,"-")</f>
        <v>1.0509866534665102</v>
      </c>
      <c r="Q56" s="31">
        <f>SUM(Q44,Q50,Q54)</f>
        <v>126.42763871</v>
      </c>
      <c r="R56" s="32">
        <f>SUM(R44,R50,R54)</f>
        <v>120.06466887999997</v>
      </c>
      <c r="S56" s="34">
        <f>IFERROR(Q56/R56,"-")</f>
        <v>1.052996188548686</v>
      </c>
      <c r="T56" s="31">
        <f>SUM(T44,T50,T54)</f>
        <v>158.76449833999999</v>
      </c>
      <c r="U56" s="32">
        <f>SUM(U44,U50,U54)</f>
        <v>144.94604188</v>
      </c>
      <c r="V56" s="33">
        <f>IFERROR(T56/U56,"-")</f>
        <v>1.0953351763233399</v>
      </c>
      <c r="W56" s="31">
        <f>SUM(W44,W50,W54)</f>
        <v>102.1093960875</v>
      </c>
      <c r="X56" s="32">
        <f>SUM(X44,X50,X54)</f>
        <v>95.548397640000005</v>
      </c>
      <c r="Y56" s="33">
        <f>W56/X56</f>
        <v>1.0686667553779399</v>
      </c>
    </row>
    <row r="58" spans="2:25" x14ac:dyDescent="0.2">
      <c r="B58" s="16" t="str">
        <f>B33</f>
        <v>J</v>
      </c>
      <c r="C58" s="16" t="s">
        <v>5</v>
      </c>
      <c r="D58" s="16">
        <f>D33</f>
        <v>2</v>
      </c>
      <c r="E58" s="16" t="s">
        <v>5</v>
      </c>
      <c r="F58" s="16">
        <f>F33+1</f>
        <v>3</v>
      </c>
      <c r="J58" s="16" t="s">
        <v>16</v>
      </c>
    </row>
    <row r="59" spans="2:25" ht="12" thickBot="1" x14ac:dyDescent="0.25"/>
    <row r="60" spans="2:25" x14ac:dyDescent="0.2">
      <c r="J60" s="91" t="s">
        <v>7</v>
      </c>
      <c r="K60" s="90" t="s">
        <v>8</v>
      </c>
      <c r="L60" s="88" t="str">
        <f>K60</f>
        <v>Q1</v>
      </c>
      <c r="M60" s="89"/>
      <c r="N60" s="90" t="s">
        <v>9</v>
      </c>
      <c r="O60" s="88" t="str">
        <f>N60</f>
        <v>Q2</v>
      </c>
      <c r="P60" s="89"/>
      <c r="Q60" s="88" t="s">
        <v>10</v>
      </c>
      <c r="R60" s="88" t="str">
        <f>Q60</f>
        <v>Q3</v>
      </c>
      <c r="S60" s="88"/>
      <c r="T60" s="90" t="s">
        <v>11</v>
      </c>
      <c r="U60" s="88" t="str">
        <f>T60</f>
        <v>Q4</v>
      </c>
      <c r="V60" s="89"/>
      <c r="W60" s="88" t="s">
        <v>12</v>
      </c>
      <c r="X60" s="88"/>
      <c r="Y60" s="89"/>
    </row>
    <row r="61" spans="2:25" x14ac:dyDescent="0.2">
      <c r="J61" s="92"/>
      <c r="K61" s="17" t="s">
        <v>13</v>
      </c>
      <c r="L61" s="18" t="s">
        <v>14</v>
      </c>
      <c r="M61" s="19" t="s">
        <v>15</v>
      </c>
      <c r="N61" s="17" t="s">
        <v>13</v>
      </c>
      <c r="O61" s="18" t="s">
        <v>14</v>
      </c>
      <c r="P61" s="19" t="s">
        <v>15</v>
      </c>
      <c r="Q61" s="18" t="s">
        <v>13</v>
      </c>
      <c r="R61" s="18" t="s">
        <v>14</v>
      </c>
      <c r="S61" s="18" t="s">
        <v>15</v>
      </c>
      <c r="T61" s="17" t="s">
        <v>13</v>
      </c>
      <c r="U61" s="18" t="s">
        <v>14</v>
      </c>
      <c r="V61" s="19" t="s">
        <v>15</v>
      </c>
      <c r="W61" s="18" t="s">
        <v>13</v>
      </c>
      <c r="X61" s="18" t="s">
        <v>14</v>
      </c>
      <c r="Y61" s="19" t="s">
        <v>15</v>
      </c>
    </row>
    <row r="62" spans="2:25" x14ac:dyDescent="0.2">
      <c r="I62" s="20" t="s">
        <v>87</v>
      </c>
      <c r="J62" s="20" t="s">
        <v>87</v>
      </c>
      <c r="K62" s="23">
        <f t="shared" ref="K62:L68" si="14">IFERROR(K12+K37,"-")</f>
        <v>310.89311609999999</v>
      </c>
      <c r="L62" s="24">
        <f t="shared" si="14"/>
        <v>316.26493129999994</v>
      </c>
      <c r="M62" s="21">
        <f>IFERROR(K62/L62,"-")</f>
        <v>0.98301482501420812</v>
      </c>
      <c r="N62" s="23">
        <f t="shared" ref="N62:O68" si="15">IFERROR(N12+N37,"-")</f>
        <v>308.68228246000001</v>
      </c>
      <c r="O62" s="24">
        <f t="shared" si="15"/>
        <v>312.55601977999999</v>
      </c>
      <c r="P62" s="21">
        <f>IFERROR(N62/O62,"-")</f>
        <v>0.98760626231826665</v>
      </c>
      <c r="Q62" s="23">
        <f t="shared" ref="Q62:R68" si="16">IFERROR(Q12+Q37,"-")</f>
        <v>301.79714289000003</v>
      </c>
      <c r="R62" s="24">
        <f t="shared" si="16"/>
        <v>306.2872476</v>
      </c>
      <c r="S62" s="22">
        <f>IFERROR(Q62/R62,"-")</f>
        <v>0.98534021659346427</v>
      </c>
      <c r="T62" s="23">
        <f t="shared" ref="T62:U68" si="17">IFERROR(T12+T37,"-")</f>
        <v>298.85219317000008</v>
      </c>
      <c r="U62" s="24">
        <f t="shared" si="17"/>
        <v>303.69127538999999</v>
      </c>
      <c r="V62" s="21">
        <f>IFERROR(T62/U62,"-")</f>
        <v>0.98406578452480875</v>
      </c>
      <c r="W62" s="23">
        <f>AVERAGE(K62,N62,Q62,T62)</f>
        <v>305.05618365500004</v>
      </c>
      <c r="X62" s="24">
        <f t="shared" ref="X62:X68" si="18">IFERROR(AVERAGE(L62,O62,R62,U62),"-")</f>
        <v>309.69986851750002</v>
      </c>
      <c r="Y62" s="21">
        <f t="shared" ref="Y62:Y79" si="19">IFERROR(W62/X62,"-")</f>
        <v>0.9850058545884155</v>
      </c>
    </row>
    <row r="63" spans="2:25" x14ac:dyDescent="0.2">
      <c r="I63" s="20" t="s">
        <v>89</v>
      </c>
      <c r="J63" s="20" t="s">
        <v>125</v>
      </c>
      <c r="K63" s="23">
        <f t="shared" si="14"/>
        <v>344.75134323000003</v>
      </c>
      <c r="L63" s="24">
        <f t="shared" si="14"/>
        <v>344.97097934999999</v>
      </c>
      <c r="M63" s="21">
        <f t="shared" ref="M63:M69" si="20">IFERROR(K63/L63,"-")</f>
        <v>0.99936332000908079</v>
      </c>
      <c r="N63" s="23">
        <f t="shared" si="15"/>
        <v>344.29934860999998</v>
      </c>
      <c r="O63" s="24">
        <f t="shared" si="15"/>
        <v>344.78409217000001</v>
      </c>
      <c r="P63" s="21">
        <f t="shared" ref="P63:P69" si="21">IFERROR(N63/O63,"-")</f>
        <v>0.99859406634178172</v>
      </c>
      <c r="Q63" s="23">
        <f t="shared" si="16"/>
        <v>336.37670131000004</v>
      </c>
      <c r="R63" s="24">
        <f t="shared" si="16"/>
        <v>338.75812451999997</v>
      </c>
      <c r="S63" s="22">
        <f t="shared" ref="S63:S69" si="22">IFERROR(Q63/R63,"-")</f>
        <v>0.9929701369867534</v>
      </c>
      <c r="T63" s="23">
        <f t="shared" si="17"/>
        <v>344.01040879999999</v>
      </c>
      <c r="U63" s="24">
        <f t="shared" si="17"/>
        <v>342.91215639000001</v>
      </c>
      <c r="V63" s="21">
        <f t="shared" ref="V63:V69" si="23">IFERROR(T63/U63,"-")</f>
        <v>1.0032027222993836</v>
      </c>
      <c r="W63" s="23">
        <f t="shared" ref="W63:W68" si="24">AVERAGE(K63,N63,Q63,T63)</f>
        <v>342.35945048750006</v>
      </c>
      <c r="X63" s="24">
        <f t="shared" si="18"/>
        <v>342.85633810749999</v>
      </c>
      <c r="Y63" s="21">
        <f t="shared" si="19"/>
        <v>0.99855074103998587</v>
      </c>
    </row>
    <row r="64" spans="2:25" x14ac:dyDescent="0.2">
      <c r="I64" s="20" t="s">
        <v>90</v>
      </c>
      <c r="J64" s="20" t="s">
        <v>126</v>
      </c>
      <c r="K64" s="23">
        <f t="shared" si="14"/>
        <v>187.72578816000001</v>
      </c>
      <c r="L64" s="24">
        <f t="shared" si="14"/>
        <v>185.96211195000001</v>
      </c>
      <c r="M64" s="21">
        <f t="shared" si="20"/>
        <v>1.0094840620570829</v>
      </c>
      <c r="N64" s="23">
        <f t="shared" si="15"/>
        <v>191.36288683999999</v>
      </c>
      <c r="O64" s="24">
        <f t="shared" si="15"/>
        <v>187.68420988000003</v>
      </c>
      <c r="P64" s="21">
        <f t="shared" si="21"/>
        <v>1.0196003540327234</v>
      </c>
      <c r="Q64" s="23">
        <f t="shared" si="16"/>
        <v>185.38030404</v>
      </c>
      <c r="R64" s="24">
        <f t="shared" si="16"/>
        <v>182.02278343999998</v>
      </c>
      <c r="S64" s="22">
        <f t="shared" si="22"/>
        <v>1.0184456062947018</v>
      </c>
      <c r="T64" s="23">
        <f t="shared" si="17"/>
        <v>191.20578900999999</v>
      </c>
      <c r="U64" s="24">
        <f t="shared" si="17"/>
        <v>181.75260763</v>
      </c>
      <c r="V64" s="21">
        <f t="shared" si="23"/>
        <v>1.0520112558673389</v>
      </c>
      <c r="W64" s="23">
        <f t="shared" si="24"/>
        <v>188.9186920125</v>
      </c>
      <c r="X64" s="24">
        <f t="shared" si="18"/>
        <v>184.35542822500003</v>
      </c>
      <c r="Y64" s="21">
        <f t="shared" si="19"/>
        <v>1.0247525328189993</v>
      </c>
    </row>
    <row r="65" spans="9:25" x14ac:dyDescent="0.2">
      <c r="I65" s="20" t="s">
        <v>91</v>
      </c>
      <c r="J65" s="20" t="s">
        <v>127</v>
      </c>
      <c r="K65" s="23">
        <f t="shared" si="14"/>
        <v>215.85235102000001</v>
      </c>
      <c r="L65" s="24">
        <f t="shared" si="14"/>
        <v>212.84565430999999</v>
      </c>
      <c r="M65" s="21">
        <f t="shared" si="20"/>
        <v>1.0141261832182906</v>
      </c>
      <c r="N65" s="23">
        <f t="shared" si="15"/>
        <v>215.79193516000001</v>
      </c>
      <c r="O65" s="24">
        <f t="shared" si="15"/>
        <v>207.73682108000003</v>
      </c>
      <c r="P65" s="21">
        <f t="shared" si="21"/>
        <v>1.0387755720826108</v>
      </c>
      <c r="Q65" s="23">
        <f t="shared" si="16"/>
        <v>215.93557976</v>
      </c>
      <c r="R65" s="24">
        <f t="shared" si="16"/>
        <v>205.56945205999997</v>
      </c>
      <c r="S65" s="22">
        <f t="shared" si="22"/>
        <v>1.0504264013749205</v>
      </c>
      <c r="T65" s="23">
        <f t="shared" si="17"/>
        <v>213.11421780000001</v>
      </c>
      <c r="U65" s="24">
        <f t="shared" si="17"/>
        <v>193.57978815000001</v>
      </c>
      <c r="V65" s="21">
        <f t="shared" si="23"/>
        <v>1.1009115147644613</v>
      </c>
      <c r="W65" s="23">
        <f t="shared" si="24"/>
        <v>215.173520935</v>
      </c>
      <c r="X65" s="24">
        <f t="shared" si="18"/>
        <v>204.93292890000001</v>
      </c>
      <c r="Y65" s="21">
        <f t="shared" si="19"/>
        <v>1.0499704566267973</v>
      </c>
    </row>
    <row r="66" spans="9:25" x14ac:dyDescent="0.2">
      <c r="I66" s="20" t="s">
        <v>92</v>
      </c>
      <c r="J66" s="20" t="s">
        <v>128</v>
      </c>
      <c r="K66" s="23">
        <f t="shared" si="14"/>
        <v>37.814103140000007</v>
      </c>
      <c r="L66" s="24">
        <f t="shared" si="14"/>
        <v>37.292032250000005</v>
      </c>
      <c r="M66" s="21">
        <f t="shared" si="20"/>
        <v>1.0139995290817116</v>
      </c>
      <c r="N66" s="23">
        <f t="shared" si="15"/>
        <v>38.025142100000004</v>
      </c>
      <c r="O66" s="24">
        <f t="shared" si="15"/>
        <v>37.511960850000008</v>
      </c>
      <c r="P66" s="21">
        <f t="shared" si="21"/>
        <v>1.0136804698653867</v>
      </c>
      <c r="Q66" s="23">
        <f t="shared" si="16"/>
        <v>37.135167629999998</v>
      </c>
      <c r="R66" s="24">
        <f t="shared" si="16"/>
        <v>36.890065579999998</v>
      </c>
      <c r="S66" s="22">
        <f t="shared" si="22"/>
        <v>1.0066441207448784</v>
      </c>
      <c r="T66" s="23">
        <f t="shared" si="17"/>
        <v>38.139071379999997</v>
      </c>
      <c r="U66" s="24">
        <f t="shared" si="17"/>
        <v>37.634549679999999</v>
      </c>
      <c r="V66" s="21">
        <f t="shared" si="23"/>
        <v>1.0134058120607223</v>
      </c>
      <c r="W66" s="23">
        <f t="shared" si="24"/>
        <v>37.7783710625</v>
      </c>
      <c r="X66" s="24">
        <f t="shared" si="18"/>
        <v>37.332152090000001</v>
      </c>
      <c r="Y66" s="21">
        <f t="shared" si="19"/>
        <v>1.011952672094131</v>
      </c>
    </row>
    <row r="67" spans="9:25" x14ac:dyDescent="0.2">
      <c r="I67" s="20" t="s">
        <v>69</v>
      </c>
      <c r="J67" s="20" t="s">
        <v>129</v>
      </c>
      <c r="K67" s="23">
        <f t="shared" si="14"/>
        <v>6.1737483499999994</v>
      </c>
      <c r="L67" s="24">
        <f t="shared" si="14"/>
        <v>6.2082418100000005</v>
      </c>
      <c r="M67" s="21">
        <f t="shared" si="20"/>
        <v>0.9944439245352138</v>
      </c>
      <c r="N67" s="23">
        <f t="shared" si="15"/>
        <v>6.3160830900000002</v>
      </c>
      <c r="O67" s="24">
        <f t="shared" si="15"/>
        <v>6.5567728299999999</v>
      </c>
      <c r="P67" s="21">
        <f t="shared" si="21"/>
        <v>0.96329143219683577</v>
      </c>
      <c r="Q67" s="23">
        <f t="shared" si="16"/>
        <v>5.8099151199999994</v>
      </c>
      <c r="R67" s="24">
        <f t="shared" si="16"/>
        <v>6.1315458299999994</v>
      </c>
      <c r="S67" s="22">
        <f t="shared" si="22"/>
        <v>0.94754492277847002</v>
      </c>
      <c r="T67" s="23">
        <f t="shared" si="17"/>
        <v>5.2941046199999997</v>
      </c>
      <c r="U67" s="24">
        <f t="shared" si="17"/>
        <v>5.4398481500000004</v>
      </c>
      <c r="V67" s="21">
        <f t="shared" si="23"/>
        <v>0.97320816206974436</v>
      </c>
      <c r="W67" s="23">
        <f t="shared" si="24"/>
        <v>5.8984627949999995</v>
      </c>
      <c r="X67" s="24">
        <f t="shared" si="18"/>
        <v>6.0841021550000001</v>
      </c>
      <c r="Y67" s="21">
        <f t="shared" si="19"/>
        <v>0.96948779700428933</v>
      </c>
    </row>
    <row r="68" spans="9:25" x14ac:dyDescent="0.2">
      <c r="I68" s="20" t="s">
        <v>93</v>
      </c>
      <c r="J68" s="20" t="s">
        <v>130</v>
      </c>
      <c r="K68" s="23">
        <f t="shared" si="14"/>
        <v>30.478382829999997</v>
      </c>
      <c r="L68" s="24">
        <f t="shared" si="14"/>
        <v>29.122054629999997</v>
      </c>
      <c r="M68" s="21">
        <f t="shared" si="20"/>
        <v>1.0465739185381098</v>
      </c>
      <c r="N68" s="23">
        <f t="shared" si="15"/>
        <v>31.008339400000001</v>
      </c>
      <c r="O68" s="24">
        <f t="shared" si="15"/>
        <v>29.093970179999999</v>
      </c>
      <c r="P68" s="21">
        <f t="shared" si="21"/>
        <v>1.0657995181873112</v>
      </c>
      <c r="Q68" s="23">
        <f t="shared" si="16"/>
        <v>30.180517810000001</v>
      </c>
      <c r="R68" s="24">
        <f t="shared" si="16"/>
        <v>28.723683380000001</v>
      </c>
      <c r="S68" s="22">
        <f t="shared" si="22"/>
        <v>1.0507189280262843</v>
      </c>
      <c r="T68" s="23">
        <f t="shared" si="17"/>
        <v>31.657395999999999</v>
      </c>
      <c r="U68" s="24">
        <f t="shared" si="17"/>
        <v>29.22010418</v>
      </c>
      <c r="V68" s="21">
        <f t="shared" si="23"/>
        <v>1.0834114692057883</v>
      </c>
      <c r="W68" s="23">
        <f t="shared" si="24"/>
        <v>30.83115901</v>
      </c>
      <c r="X68" s="24">
        <f t="shared" si="18"/>
        <v>29.039953092499999</v>
      </c>
      <c r="Y68" s="21">
        <f t="shared" si="19"/>
        <v>1.0616807441731924</v>
      </c>
    </row>
    <row r="69" spans="9:25" x14ac:dyDescent="0.2">
      <c r="I69" s="25" t="s">
        <v>94</v>
      </c>
      <c r="J69" s="25" t="s">
        <v>94</v>
      </c>
      <c r="K69" s="26">
        <f>K19+K44</f>
        <v>1133.6888328300001</v>
      </c>
      <c r="L69" s="27">
        <f>L19+L44</f>
        <v>1132.6660056000001</v>
      </c>
      <c r="M69" s="28">
        <f t="shared" si="20"/>
        <v>1.0009030263333967</v>
      </c>
      <c r="N69" s="26">
        <f>N19+N44</f>
        <v>1135.4860176599998</v>
      </c>
      <c r="O69" s="27">
        <f>O19+O44</f>
        <v>1125.9238467700002</v>
      </c>
      <c r="P69" s="28">
        <f t="shared" si="21"/>
        <v>1.0084927332496165</v>
      </c>
      <c r="Q69" s="26">
        <f>Q19+Q44</f>
        <v>1112.6153285599999</v>
      </c>
      <c r="R69" s="27">
        <f>R19+R44</f>
        <v>1104.3829024099998</v>
      </c>
      <c r="S69" s="29">
        <f t="shared" si="22"/>
        <v>1.0074543223478334</v>
      </c>
      <c r="T69" s="26">
        <f>T19+T44</f>
        <v>1122.2731807800003</v>
      </c>
      <c r="U69" s="27">
        <f>U19+U44</f>
        <v>1094.2303295700001</v>
      </c>
      <c r="V69" s="28">
        <f t="shared" si="23"/>
        <v>1.0256279235296102</v>
      </c>
      <c r="W69" s="26">
        <f>SUM(W62:W68)</f>
        <v>1126.0158399574998</v>
      </c>
      <c r="X69" s="27">
        <f>SUM(X62:X68)</f>
        <v>1114.3007710874997</v>
      </c>
      <c r="Y69" s="28">
        <f t="shared" si="19"/>
        <v>1.0105133812826557</v>
      </c>
    </row>
    <row r="70" spans="9:25" x14ac:dyDescent="0.2">
      <c r="I70" s="20"/>
      <c r="J70" s="20"/>
      <c r="K70" s="23"/>
      <c r="L70" s="24"/>
      <c r="M70" s="21"/>
      <c r="N70" s="23"/>
      <c r="O70" s="24"/>
      <c r="P70" s="21"/>
      <c r="Q70" s="23"/>
      <c r="R70" s="24"/>
      <c r="S70" s="22"/>
      <c r="T70" s="23"/>
      <c r="U70" s="24"/>
      <c r="V70" s="21"/>
      <c r="W70" s="23"/>
      <c r="X70" s="24"/>
      <c r="Y70" s="21"/>
    </row>
    <row r="71" spans="9:25" x14ac:dyDescent="0.2">
      <c r="I71" s="20" t="s">
        <v>95</v>
      </c>
      <c r="J71" s="20" t="s">
        <v>131</v>
      </c>
      <c r="K71" s="23">
        <f t="shared" ref="K71:L74" si="25">IFERROR(K21+K46,"-")</f>
        <v>244.07578054999999</v>
      </c>
      <c r="L71" s="24">
        <f t="shared" si="25"/>
        <v>248.28303821999998</v>
      </c>
      <c r="M71" s="21">
        <f>IFERROR(K71/L71,"-")</f>
        <v>0.98305459084050684</v>
      </c>
      <c r="N71" s="23">
        <f t="shared" ref="N71:O74" si="26">IFERROR(N21+N46,"-")</f>
        <v>244.06454082000002</v>
      </c>
      <c r="O71" s="24">
        <f t="shared" si="26"/>
        <v>247.49333715999998</v>
      </c>
      <c r="P71" s="21">
        <f>IFERROR(N71/O71,"-")</f>
        <v>0.98614590445405281</v>
      </c>
      <c r="Q71" s="23">
        <f t="shared" ref="Q71:R74" si="27">IFERROR(Q21+Q46,"-")</f>
        <v>237.83705982000004</v>
      </c>
      <c r="R71" s="24">
        <f t="shared" si="27"/>
        <v>240.8541827</v>
      </c>
      <c r="S71" s="22">
        <f>IFERROR(Q71/R71,"-")</f>
        <v>0.98747323859532887</v>
      </c>
      <c r="T71" s="23">
        <f t="shared" ref="T71:U74" si="28">IFERROR(T21+T46,"-")</f>
        <v>237.32575241999999</v>
      </c>
      <c r="U71" s="24">
        <f t="shared" si="28"/>
        <v>239.88428295999998</v>
      </c>
      <c r="V71" s="21">
        <f>IFERROR(T71/U71,"-")</f>
        <v>0.98933431357640622</v>
      </c>
      <c r="W71" s="23">
        <f>AVERAGE(K71,N71,Q71,T71)</f>
        <v>240.82578340250001</v>
      </c>
      <c r="X71" s="24">
        <f>IFERROR(AVERAGE(L71,O71,R71,U71),"-")</f>
        <v>244.12871025999999</v>
      </c>
      <c r="Y71" s="21">
        <f t="shared" si="19"/>
        <v>0.98647055131703953</v>
      </c>
    </row>
    <row r="72" spans="9:25" x14ac:dyDescent="0.2">
      <c r="I72" s="20" t="s">
        <v>96</v>
      </c>
      <c r="J72" s="20" t="s">
        <v>96</v>
      </c>
      <c r="K72" s="23">
        <f t="shared" si="25"/>
        <v>29.153809219999999</v>
      </c>
      <c r="L72" s="24">
        <f t="shared" si="25"/>
        <v>30.187415129999998</v>
      </c>
      <c r="M72" s="21">
        <f>IFERROR(K72/L72,"-")</f>
        <v>0.96576037048720975</v>
      </c>
      <c r="N72" s="23">
        <f t="shared" si="26"/>
        <v>29.001890230000001</v>
      </c>
      <c r="O72" s="24">
        <f t="shared" si="26"/>
        <v>30.52902285</v>
      </c>
      <c r="P72" s="21">
        <f>IFERROR(N72/O72,"-")</f>
        <v>0.94997767771659947</v>
      </c>
      <c r="Q72" s="23">
        <f t="shared" si="27"/>
        <v>27.99387866</v>
      </c>
      <c r="R72" s="24">
        <f t="shared" si="27"/>
        <v>29.662147509999997</v>
      </c>
      <c r="S72" s="22">
        <f>IFERROR(Q72/R72,"-")</f>
        <v>0.94375765107912113</v>
      </c>
      <c r="T72" s="23">
        <f t="shared" si="28"/>
        <v>28.447336589999999</v>
      </c>
      <c r="U72" s="24">
        <f t="shared" si="28"/>
        <v>29.653867880000004</v>
      </c>
      <c r="V72" s="21">
        <f>IFERROR(T72/U72,"-")</f>
        <v>0.95931285271511757</v>
      </c>
      <c r="W72" s="23">
        <f>AVERAGE(K72,N72,Q72,T72)</f>
        <v>28.649228674999996</v>
      </c>
      <c r="X72" s="24">
        <f>IFERROR(AVERAGE(L72,O72,R72,U72),"-")</f>
        <v>30.0081133425</v>
      </c>
      <c r="Y72" s="21">
        <f t="shared" si="19"/>
        <v>0.95471609121205769</v>
      </c>
    </row>
    <row r="73" spans="9:25" x14ac:dyDescent="0.2">
      <c r="I73" s="20" t="s">
        <v>85</v>
      </c>
      <c r="J73" s="20" t="s">
        <v>85</v>
      </c>
      <c r="K73" s="23">
        <f t="shared" si="25"/>
        <v>21.303358209999999</v>
      </c>
      <c r="L73" s="24">
        <f t="shared" si="25"/>
        <v>22.6698582</v>
      </c>
      <c r="M73" s="21">
        <f>IFERROR(K73/L73,"-")</f>
        <v>0.93972172309397151</v>
      </c>
      <c r="N73" s="23">
        <f t="shared" si="26"/>
        <v>21.331036820000001</v>
      </c>
      <c r="O73" s="24">
        <f t="shared" si="26"/>
        <v>22.970253339999999</v>
      </c>
      <c r="P73" s="21">
        <f>IFERROR(N73/O73,"-")</f>
        <v>0.92863742094017332</v>
      </c>
      <c r="Q73" s="23">
        <f t="shared" si="27"/>
        <v>20.957833489999999</v>
      </c>
      <c r="R73" s="24">
        <f t="shared" si="27"/>
        <v>22.643305689999998</v>
      </c>
      <c r="S73" s="22">
        <f>IFERROR(Q73/R73,"-")</f>
        <v>0.92556421650287757</v>
      </c>
      <c r="T73" s="23">
        <f t="shared" si="28"/>
        <v>21.631475989999998</v>
      </c>
      <c r="U73" s="24">
        <f t="shared" si="28"/>
        <v>22.908026230000004</v>
      </c>
      <c r="V73" s="21">
        <f>IFERROR(T73/U73,"-")</f>
        <v>0.94427497911940339</v>
      </c>
      <c r="W73" s="23">
        <f>AVERAGE(K73,N73,Q73,T73)</f>
        <v>21.305926127500001</v>
      </c>
      <c r="X73" s="24">
        <f>IFERROR(AVERAGE(L73,O73,R73,U73),"-")</f>
        <v>22.797860865000001</v>
      </c>
      <c r="Y73" s="21">
        <f>IFERROR(W73/X73,"-")</f>
        <v>0.93455812603056698</v>
      </c>
    </row>
    <row r="74" spans="9:25" x14ac:dyDescent="0.2">
      <c r="I74" s="20" t="s">
        <v>86</v>
      </c>
      <c r="J74" s="20" t="s">
        <v>86</v>
      </c>
      <c r="K74" s="23">
        <f t="shared" si="25"/>
        <v>37.769326939999999</v>
      </c>
      <c r="L74" s="24">
        <f t="shared" si="25"/>
        <v>29.801980680000003</v>
      </c>
      <c r="M74" s="21">
        <f>IFERROR(K74/L74,"-")</f>
        <v>1.2673428436032392</v>
      </c>
      <c r="N74" s="23">
        <f t="shared" si="26"/>
        <v>32.911455929999995</v>
      </c>
      <c r="O74" s="24">
        <f t="shared" si="26"/>
        <v>28.862257150000001</v>
      </c>
      <c r="P74" s="21">
        <f>IFERROR(N74/O74,"-")</f>
        <v>1.1402939055998256</v>
      </c>
      <c r="Q74" s="23">
        <f t="shared" si="27"/>
        <v>32.886490420000001</v>
      </c>
      <c r="R74" s="24">
        <f t="shared" si="27"/>
        <v>26.451326040000001</v>
      </c>
      <c r="S74" s="22">
        <f>IFERROR(Q74/R74,"-")</f>
        <v>1.24328324297499</v>
      </c>
      <c r="T74" s="23">
        <f t="shared" si="28"/>
        <v>37.546732120000001</v>
      </c>
      <c r="U74" s="24">
        <f t="shared" si="28"/>
        <v>32.234648069999999</v>
      </c>
      <c r="V74" s="21">
        <f>IFERROR(T74/U74,"-")</f>
        <v>1.1647942313024298</v>
      </c>
      <c r="W74" s="23">
        <f>AVERAGE(K74,N74,Q74,T74)</f>
        <v>35.278501352500001</v>
      </c>
      <c r="X74" s="24">
        <f>IFERROR(AVERAGE(L74,O74,R74,U74),"-")</f>
        <v>29.337552985000002</v>
      </c>
      <c r="Y74" s="21">
        <f t="shared" si="19"/>
        <v>1.2025032002681868</v>
      </c>
    </row>
    <row r="75" spans="9:25" x14ac:dyDescent="0.2">
      <c r="I75" s="25" t="s">
        <v>97</v>
      </c>
      <c r="J75" s="25" t="s">
        <v>97</v>
      </c>
      <c r="K75" s="26">
        <f>K25+K50</f>
        <v>332.30227492</v>
      </c>
      <c r="L75" s="27">
        <f>L25+L50</f>
        <v>330.94229222999996</v>
      </c>
      <c r="M75" s="28">
        <f>IFERROR(K75/L75,"-")</f>
        <v>1.0041094254857426</v>
      </c>
      <c r="N75" s="26">
        <f>N25+N50</f>
        <v>327.3089238</v>
      </c>
      <c r="O75" s="27">
        <f>O25+O50</f>
        <v>329.8548705</v>
      </c>
      <c r="P75" s="28">
        <f>IFERROR(N75/O75,"-")</f>
        <v>0.9922816155597739</v>
      </c>
      <c r="Q75" s="26">
        <f>Q25+Q50</f>
        <v>319.67526239000006</v>
      </c>
      <c r="R75" s="27">
        <f>R25+R50</f>
        <v>319.61096194000004</v>
      </c>
      <c r="S75" s="29">
        <f>IFERROR(Q75/R75,"-")</f>
        <v>1.0002011834938631</v>
      </c>
      <c r="T75" s="26">
        <f>T25+T50</f>
        <v>324.95129712000005</v>
      </c>
      <c r="U75" s="27">
        <f>U25+U50</f>
        <v>324.68082513999997</v>
      </c>
      <c r="V75" s="28">
        <f>IFERROR(T75/U75,"-")</f>
        <v>1.0008330395855174</v>
      </c>
      <c r="W75" s="26">
        <f>SUM(W71:W74)</f>
        <v>326.05943955750001</v>
      </c>
      <c r="X75" s="27">
        <f>SUM(X71:X74)</f>
        <v>326.27223745250001</v>
      </c>
      <c r="Y75" s="28">
        <f t="shared" si="19"/>
        <v>0.99934779037082189</v>
      </c>
    </row>
    <row r="76" spans="9:25" x14ac:dyDescent="0.2">
      <c r="I76" s="20"/>
      <c r="J76" s="20"/>
      <c r="K76" s="23"/>
      <c r="L76" s="24"/>
      <c r="M76" s="21"/>
      <c r="N76" s="23"/>
      <c r="O76" s="24"/>
      <c r="P76" s="21"/>
      <c r="Q76" s="23"/>
      <c r="R76" s="24"/>
      <c r="S76" s="22"/>
      <c r="T76" s="23"/>
      <c r="U76" s="24"/>
      <c r="V76" s="21"/>
      <c r="W76" s="23"/>
      <c r="X76" s="24"/>
      <c r="Y76" s="21"/>
    </row>
    <row r="77" spans="9:25" x14ac:dyDescent="0.2">
      <c r="I77" s="20" t="s">
        <v>98</v>
      </c>
      <c r="J77" s="20" t="s">
        <v>98</v>
      </c>
      <c r="K77" s="23">
        <f>IFERROR(K27+K52,"-")</f>
        <v>4.4459037000000006</v>
      </c>
      <c r="L77" s="24">
        <f>IFERROR(L27+L52,"-")</f>
        <v>4.5360527699999995</v>
      </c>
      <c r="M77" s="21">
        <f>IFERROR(K77/L77,"-")</f>
        <v>0.98012609760710545</v>
      </c>
      <c r="N77" s="23">
        <f>IFERROR(N27+N52,"-")</f>
        <v>3.6680207200000003</v>
      </c>
      <c r="O77" s="24">
        <f>IFERROR(O27+O52,"-")</f>
        <v>4.0141325299999995</v>
      </c>
      <c r="P77" s="21">
        <f>IFERROR(N77/O77,"-")</f>
        <v>0.91377668589332817</v>
      </c>
      <c r="Q77" s="23">
        <f>IFERROR(Q27+Q52,"-")</f>
        <v>4.2877019700000005</v>
      </c>
      <c r="R77" s="24">
        <f>IFERROR(R27+R52,"-")</f>
        <v>4.1958420300000006</v>
      </c>
      <c r="S77" s="22">
        <f>IFERROR(Q77/R77,"-")</f>
        <v>1.021893088286739</v>
      </c>
      <c r="T77" s="23">
        <f>IFERROR(T27+T52,"-")</f>
        <v>4.8323714100000004</v>
      </c>
      <c r="U77" s="24">
        <f>IFERROR(U27+U52,"-")</f>
        <v>4.3919715300000002</v>
      </c>
      <c r="V77" s="21">
        <f>IFERROR(T77/U77,"-")</f>
        <v>1.1002738467204956</v>
      </c>
      <c r="W77" s="23">
        <f>AVERAGE(K77,N77,Q77,T77)</f>
        <v>4.3084994500000002</v>
      </c>
      <c r="X77" s="24">
        <f>IFERROR(AVERAGE(L77,O77,R77,U77),"-")</f>
        <v>4.2844997149999999</v>
      </c>
      <c r="Y77" s="21">
        <f t="shared" si="19"/>
        <v>1.005601525638099</v>
      </c>
    </row>
    <row r="78" spans="9:25" x14ac:dyDescent="0.2">
      <c r="I78" s="20" t="s">
        <v>99</v>
      </c>
      <c r="J78" s="20" t="s">
        <v>99</v>
      </c>
      <c r="K78" s="23">
        <f>IFERROR(K28+K53,"-")</f>
        <v>72.858639359999998</v>
      </c>
      <c r="L78" s="24">
        <f>IFERROR(L28+L53,"-")</f>
        <v>62.77784845</v>
      </c>
      <c r="M78" s="21">
        <f>IFERROR(K78/L78,"-")</f>
        <v>1.1605787894758601</v>
      </c>
      <c r="N78" s="23">
        <f>IFERROR(N28+N53,"-")</f>
        <v>77.741711479999992</v>
      </c>
      <c r="O78" s="24">
        <f>IFERROR(O28+O53,"-")</f>
        <v>61.535008729999994</v>
      </c>
      <c r="P78" s="21">
        <f>IFERROR(N78/O78,"-")</f>
        <v>1.2633736970951104</v>
      </c>
      <c r="Q78" s="23">
        <f>IFERROR(Q28+Q53,"-")</f>
        <v>78.286733139999996</v>
      </c>
      <c r="R78" s="24">
        <f>IFERROR(R28+R53,"-")</f>
        <v>61.907990909999995</v>
      </c>
      <c r="S78" s="22">
        <f>IFERROR(Q78/R78,"-")</f>
        <v>1.2645658821946093</v>
      </c>
      <c r="T78" s="23">
        <f>IFERROR(T28+T53,"-")</f>
        <v>82.192077850000004</v>
      </c>
      <c r="U78" s="24">
        <f>IFERROR(U28+U53,"-")</f>
        <v>60.735556860000003</v>
      </c>
      <c r="V78" s="21">
        <f>IFERROR(T78/U78,"-")</f>
        <v>1.3532777519346515</v>
      </c>
      <c r="W78" s="23">
        <f>AVERAGE(K78,N78,Q78,T78)</f>
        <v>77.769790457499994</v>
      </c>
      <c r="X78" s="24">
        <f>IFERROR(AVERAGE(L78,O78,R78,U78),"-")</f>
        <v>61.739101237500002</v>
      </c>
      <c r="Y78" s="21">
        <f t="shared" si="19"/>
        <v>1.2596521312860161</v>
      </c>
    </row>
    <row r="79" spans="9:25" x14ac:dyDescent="0.2">
      <c r="I79" s="25" t="s">
        <v>100</v>
      </c>
      <c r="J79" s="25" t="s">
        <v>100</v>
      </c>
      <c r="K79" s="26">
        <f>K29+K54</f>
        <v>77.30454306</v>
      </c>
      <c r="L79" s="27">
        <f>L29+L54</f>
        <v>67.313901220000005</v>
      </c>
      <c r="M79" s="28">
        <f>IFERROR(K79/L79,"-")</f>
        <v>1.1484187019163825</v>
      </c>
      <c r="N79" s="26">
        <f>N29+N54</f>
        <v>81.409732199999993</v>
      </c>
      <c r="O79" s="27">
        <f>O29+O54</f>
        <v>65.549141259999999</v>
      </c>
      <c r="P79" s="28">
        <f>IFERROR(N79/O79,"-")</f>
        <v>1.2419648928288645</v>
      </c>
      <c r="Q79" s="26">
        <f>Q29+Q54</f>
        <v>82.57443511000001</v>
      </c>
      <c r="R79" s="27">
        <f>R29+R54</f>
        <v>66.10383293999999</v>
      </c>
      <c r="S79" s="29">
        <f>IFERROR(Q79/R79,"-")</f>
        <v>1.2491625891792051</v>
      </c>
      <c r="T79" s="26">
        <f>T29+T54</f>
        <v>87.024449259999997</v>
      </c>
      <c r="U79" s="27">
        <f>U29+U54</f>
        <v>65.127528389999995</v>
      </c>
      <c r="V79" s="28">
        <f>IFERROR(T79/U79,"-")</f>
        <v>1.3362160581141009</v>
      </c>
      <c r="W79" s="26">
        <f>SUM(W77:W78)</f>
        <v>82.078289907499993</v>
      </c>
      <c r="X79" s="27">
        <f>IFERROR(AVERAGE(L79,O79,R79,U79),"-")</f>
        <v>66.02360095249999</v>
      </c>
      <c r="Y79" s="28">
        <f t="shared" si="19"/>
        <v>1.2431659092110166</v>
      </c>
    </row>
    <row r="80" spans="9:25" x14ac:dyDescent="0.2">
      <c r="I80" s="20"/>
      <c r="J80" s="20"/>
      <c r="K80" s="23"/>
      <c r="L80" s="24"/>
      <c r="M80" s="21"/>
      <c r="N80" s="23"/>
      <c r="O80" s="24"/>
      <c r="P80" s="21"/>
      <c r="Q80" s="23"/>
      <c r="R80" s="24"/>
      <c r="S80" s="22"/>
      <c r="T80" s="23"/>
      <c r="U80" s="24"/>
      <c r="V80" s="21"/>
      <c r="W80" s="23"/>
      <c r="X80" s="24"/>
      <c r="Y80" s="21"/>
    </row>
    <row r="81" spans="9:25" ht="12" thickBot="1" x14ac:dyDescent="0.25">
      <c r="I81" s="30" t="s">
        <v>101</v>
      </c>
      <c r="J81" s="30" t="s">
        <v>101</v>
      </c>
      <c r="K81" s="31">
        <f>SUM(K69,K75,K79)</f>
        <v>1543.2956508100001</v>
      </c>
      <c r="L81" s="32">
        <f>SUM(L69,L75,L79)</f>
        <v>1530.92219905</v>
      </c>
      <c r="M81" s="33">
        <f>IFERROR(K81/L81,"-")</f>
        <v>1.0080823517796518</v>
      </c>
      <c r="N81" s="31">
        <f>SUM(N69,N75,N79)</f>
        <v>1544.2046736599998</v>
      </c>
      <c r="O81" s="32">
        <f>SUM(O69,O75,O79)</f>
        <v>1521.3278585300002</v>
      </c>
      <c r="P81" s="33">
        <f>IFERROR(N81/O81,"-")</f>
        <v>1.015037399730591</v>
      </c>
      <c r="Q81" s="31">
        <f>SUM(Q69,Q75,Q79)</f>
        <v>1514.86502606</v>
      </c>
      <c r="R81" s="32">
        <f>SUM(R69,R75,R79)</f>
        <v>1490.09769729</v>
      </c>
      <c r="S81" s="34">
        <f>IFERROR(Q81/R81,"-")</f>
        <v>1.0166212784672062</v>
      </c>
      <c r="T81" s="31">
        <f>SUM(T69,T75,T79)</f>
        <v>1534.2489271600002</v>
      </c>
      <c r="U81" s="32">
        <f>SUM(U69,U75,U79)</f>
        <v>1484.0386831000001</v>
      </c>
      <c r="V81" s="33">
        <f>IFERROR(T81/U81,"-")</f>
        <v>1.0338335143361064</v>
      </c>
      <c r="W81" s="31">
        <f>SUM(W69,W75,W79)</f>
        <v>1534.1535694224997</v>
      </c>
      <c r="X81" s="32">
        <f>SUM(X69,X75,X79)</f>
        <v>1506.5966094924995</v>
      </c>
      <c r="Y81" s="33">
        <f>W81/X81</f>
        <v>1.0182908681437182</v>
      </c>
    </row>
  </sheetData>
  <mergeCells count="18">
    <mergeCell ref="T10:V10"/>
    <mergeCell ref="W10:Y10"/>
    <mergeCell ref="J10:J11"/>
    <mergeCell ref="J35:J36"/>
    <mergeCell ref="K35:M35"/>
    <mergeCell ref="N35:P35"/>
    <mergeCell ref="Q35:S35"/>
    <mergeCell ref="K10:M10"/>
    <mergeCell ref="N10:P10"/>
    <mergeCell ref="Q10:S10"/>
    <mergeCell ref="W35:Y35"/>
    <mergeCell ref="W60:Y60"/>
    <mergeCell ref="T35:V35"/>
    <mergeCell ref="J60:J61"/>
    <mergeCell ref="K60:M60"/>
    <mergeCell ref="N60:P60"/>
    <mergeCell ref="Q60:S60"/>
    <mergeCell ref="T60:V6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E1E96-EFD8-415D-87DF-A7EB7F676E45}">
  <dimension ref="A4:Y176"/>
  <sheetViews>
    <sheetView topLeftCell="A151" zoomScale="115" zoomScaleNormal="115" workbookViewId="0">
      <selection activeCell="Y176" sqref="Y176"/>
    </sheetView>
  </sheetViews>
  <sheetFormatPr defaultRowHeight="11.25" x14ac:dyDescent="0.2"/>
  <cols>
    <col min="1" max="1" width="9.140625" style="16" customWidth="1"/>
    <col min="2" max="2" width="1.5703125" style="16" bestFit="1" customWidth="1"/>
    <col min="3" max="3" width="1.42578125" style="16" bestFit="1" customWidth="1"/>
    <col min="4" max="4" width="1.85546875" style="16" bestFit="1" customWidth="1"/>
    <col min="5" max="5" width="1.42578125" style="16" bestFit="1" customWidth="1"/>
    <col min="6" max="6" width="1.85546875" style="16" bestFit="1" customWidth="1"/>
    <col min="7" max="7" width="1.42578125" style="16" bestFit="1" customWidth="1"/>
    <col min="8" max="8" width="1.85546875" style="16" bestFit="1" customWidth="1"/>
    <col min="9" max="9" width="4" style="16" customWidth="1"/>
    <col min="10" max="10" width="9.140625" style="16"/>
    <col min="11" max="11" width="9.28515625" style="16" bestFit="1" customWidth="1"/>
    <col min="12" max="12" width="10.5703125" style="16" bestFit="1" customWidth="1"/>
    <col min="13" max="17" width="9.28515625" style="16" bestFit="1" customWidth="1"/>
    <col min="18" max="18" width="10.5703125" style="16" bestFit="1" customWidth="1"/>
    <col min="19" max="24" width="9.28515625" style="16" bestFit="1" customWidth="1"/>
    <col min="25" max="25" width="9" style="16" customWidth="1"/>
    <col min="26" max="26" width="10" style="16" bestFit="1" customWidth="1"/>
    <col min="27" max="27" width="9.28515625" style="16" bestFit="1" customWidth="1"/>
    <col min="28" max="28" width="13.42578125" style="16" customWidth="1"/>
    <col min="29" max="29" width="14.28515625" style="16" customWidth="1"/>
    <col min="30" max="30" width="11" style="16" customWidth="1"/>
    <col min="31" max="31" width="14.42578125" style="16" customWidth="1"/>
    <col min="32" max="32" width="11" style="16" customWidth="1"/>
    <col min="33" max="16384" width="9.140625" style="16"/>
  </cols>
  <sheetData>
    <row r="4" spans="2:25" s="40" customFormat="1" x14ac:dyDescent="0.2">
      <c r="B4" s="40" t="str">
        <f>letter</f>
        <v>J</v>
      </c>
    </row>
    <row r="6" spans="2:25" s="39" customFormat="1" x14ac:dyDescent="0.2">
      <c r="B6" s="39" t="str">
        <f>B4</f>
        <v>J</v>
      </c>
      <c r="C6" s="39" t="s">
        <v>5</v>
      </c>
      <c r="D6" s="39">
        <v>3</v>
      </c>
      <c r="J6" s="39" t="s">
        <v>102</v>
      </c>
    </row>
    <row r="8" spans="2:25" s="41" customFormat="1" x14ac:dyDescent="0.2">
      <c r="B8" s="41" t="str">
        <f>B6</f>
        <v>J</v>
      </c>
      <c r="C8" s="41" t="s">
        <v>5</v>
      </c>
      <c r="D8" s="41">
        <f>D6</f>
        <v>3</v>
      </c>
      <c r="E8" s="41" t="s">
        <v>5</v>
      </c>
      <c r="F8" s="41">
        <v>1</v>
      </c>
      <c r="J8" s="41" t="s">
        <v>6</v>
      </c>
    </row>
    <row r="10" spans="2:25" x14ac:dyDescent="0.2">
      <c r="B10" s="16" t="str">
        <f>B8</f>
        <v>J</v>
      </c>
      <c r="C10" s="16" t="s">
        <v>5</v>
      </c>
      <c r="D10" s="16">
        <f>D8</f>
        <v>3</v>
      </c>
      <c r="E10" s="16" t="s">
        <v>5</v>
      </c>
      <c r="F10" s="16">
        <v>1</v>
      </c>
      <c r="G10" s="16" t="s">
        <v>5</v>
      </c>
      <c r="H10" s="16">
        <v>1</v>
      </c>
      <c r="J10" s="16" t="s">
        <v>136</v>
      </c>
    </row>
    <row r="11" spans="2:25" ht="12" thickBot="1" x14ac:dyDescent="0.25"/>
    <row r="12" spans="2:25" x14ac:dyDescent="0.2">
      <c r="J12" s="82" t="s">
        <v>21</v>
      </c>
      <c r="K12" s="82" t="s">
        <v>8</v>
      </c>
      <c r="L12" s="83" t="str">
        <f>K12</f>
        <v>Q1</v>
      </c>
      <c r="M12" s="84" t="str">
        <f>L12</f>
        <v>Q1</v>
      </c>
      <c r="N12" s="82" t="s">
        <v>9</v>
      </c>
      <c r="O12" s="83" t="str">
        <f>N12</f>
        <v>Q2</v>
      </c>
      <c r="P12" s="84" t="str">
        <f>O12</f>
        <v>Q2</v>
      </c>
      <c r="Q12" s="83" t="s">
        <v>10</v>
      </c>
      <c r="R12" s="83" t="str">
        <f>Q12</f>
        <v>Q3</v>
      </c>
      <c r="S12" s="83" t="str">
        <f>R12</f>
        <v>Q3</v>
      </c>
      <c r="T12" s="82" t="s">
        <v>11</v>
      </c>
      <c r="U12" s="83" t="str">
        <f>T12</f>
        <v>Q4</v>
      </c>
      <c r="V12" s="84" t="str">
        <f>U12</f>
        <v>Q4</v>
      </c>
      <c r="W12" s="83" t="s">
        <v>12</v>
      </c>
      <c r="X12" s="83"/>
      <c r="Y12" s="84"/>
    </row>
    <row r="13" spans="2:25" x14ac:dyDescent="0.2">
      <c r="J13" s="93"/>
      <c r="K13" s="3" t="s">
        <v>13</v>
      </c>
      <c r="L13" s="4" t="s">
        <v>14</v>
      </c>
      <c r="M13" s="5" t="s">
        <v>15</v>
      </c>
      <c r="N13" s="3" t="s">
        <v>13</v>
      </c>
      <c r="O13" s="4" t="s">
        <v>14</v>
      </c>
      <c r="P13" s="5" t="s">
        <v>15</v>
      </c>
      <c r="Q13" s="4" t="s">
        <v>13</v>
      </c>
      <c r="R13" s="4" t="s">
        <v>14</v>
      </c>
      <c r="S13" s="4" t="s">
        <v>15</v>
      </c>
      <c r="T13" s="3" t="s">
        <v>13</v>
      </c>
      <c r="U13" s="4" t="s">
        <v>14</v>
      </c>
      <c r="V13" s="5" t="s">
        <v>15</v>
      </c>
      <c r="W13" s="4" t="s">
        <v>13</v>
      </c>
      <c r="X13" s="4" t="s">
        <v>14</v>
      </c>
      <c r="Y13" s="5" t="s">
        <v>15</v>
      </c>
    </row>
    <row r="14" spans="2:25" x14ac:dyDescent="0.2">
      <c r="J14" s="7" t="s">
        <v>22</v>
      </c>
      <c r="K14" s="35">
        <v>3132</v>
      </c>
      <c r="L14" s="36">
        <v>3109.9</v>
      </c>
      <c r="M14" s="10">
        <f>IFERROR(K14/L14,"-")</f>
        <v>1.0071063378243672</v>
      </c>
      <c r="N14" s="35">
        <v>2947</v>
      </c>
      <c r="O14" s="36">
        <v>2930.7</v>
      </c>
      <c r="P14" s="10">
        <f>IFERROR(N14/O14,"-")</f>
        <v>1.0055618111713926</v>
      </c>
      <c r="Q14" s="35">
        <v>2783</v>
      </c>
      <c r="R14" s="36">
        <v>2807.9</v>
      </c>
      <c r="S14" s="11">
        <f>IFERROR(Q14/R14,"-")</f>
        <v>0.99113216282631145</v>
      </c>
      <c r="T14" s="35">
        <v>2562</v>
      </c>
      <c r="U14" s="36">
        <v>2645</v>
      </c>
      <c r="V14" s="10">
        <f>IFERROR(T14/U14,"-")</f>
        <v>0.96862003780718331</v>
      </c>
      <c r="W14" s="35">
        <f>AVERAGE(K14,N14,Q14,T14)</f>
        <v>2856</v>
      </c>
      <c r="X14" s="36">
        <f t="shared" ref="X14:X22" si="0">AVERAGE(L14,O14,R14,U14)</f>
        <v>2873.375</v>
      </c>
      <c r="Y14" s="10">
        <f t="shared" ref="Y14:Y24" si="1">W14/X14</f>
        <v>0.99395310392830727</v>
      </c>
    </row>
    <row r="15" spans="2:25" x14ac:dyDescent="0.2">
      <c r="J15" s="7" t="s">
        <v>23</v>
      </c>
      <c r="K15" s="35">
        <v>13302</v>
      </c>
      <c r="L15" s="36">
        <v>13296.4</v>
      </c>
      <c r="M15" s="10">
        <f t="shared" ref="M15:M24" si="2">IFERROR(K15/L15,"-")</f>
        <v>1.0004211666315694</v>
      </c>
      <c r="N15" s="35">
        <v>12192</v>
      </c>
      <c r="O15" s="36">
        <v>12080.6</v>
      </c>
      <c r="P15" s="10">
        <f t="shared" ref="P15:P24" si="3">IFERROR(N15/O15,"-")</f>
        <v>1.0092213962882639</v>
      </c>
      <c r="Q15" s="35">
        <v>11518</v>
      </c>
      <c r="R15" s="36">
        <v>11450.2</v>
      </c>
      <c r="S15" s="11">
        <f t="shared" ref="S15:S24" si="4">IFERROR(Q15/R15,"-")</f>
        <v>1.0059212939511972</v>
      </c>
      <c r="T15" s="35">
        <v>10515</v>
      </c>
      <c r="U15" s="36">
        <v>10471.200000000001</v>
      </c>
      <c r="V15" s="10">
        <f t="shared" ref="V15:V24" si="5">IFERROR(T15/U15,"-")</f>
        <v>1.0041829016731607</v>
      </c>
      <c r="W15" s="35">
        <f t="shared" ref="W15:W22" si="6">AVERAGE(K15,N15,Q15,T15)</f>
        <v>11881.75</v>
      </c>
      <c r="X15" s="36">
        <f t="shared" si="0"/>
        <v>11824.599999999999</v>
      </c>
      <c r="Y15" s="10">
        <f t="shared" si="1"/>
        <v>1.0048331444615464</v>
      </c>
    </row>
    <row r="16" spans="2:25" x14ac:dyDescent="0.2">
      <c r="J16" s="7" t="s">
        <v>24</v>
      </c>
      <c r="K16" s="35">
        <v>49380</v>
      </c>
      <c r="L16" s="36">
        <v>49386.18</v>
      </c>
      <c r="M16" s="10">
        <f t="shared" si="2"/>
        <v>0.99987486377768031</v>
      </c>
      <c r="N16" s="35">
        <v>46453</v>
      </c>
      <c r="O16" s="36">
        <v>46104.480000000003</v>
      </c>
      <c r="P16" s="10">
        <f t="shared" si="3"/>
        <v>1.0075593521497259</v>
      </c>
      <c r="Q16" s="35">
        <v>44265</v>
      </c>
      <c r="R16" s="36">
        <v>44224.480000000003</v>
      </c>
      <c r="S16" s="11">
        <f t="shared" si="4"/>
        <v>1.0009162346284228</v>
      </c>
      <c r="T16" s="35">
        <v>41329</v>
      </c>
      <c r="U16" s="36">
        <v>41154.19</v>
      </c>
      <c r="V16" s="10">
        <f t="shared" si="5"/>
        <v>1.0042476841361718</v>
      </c>
      <c r="W16" s="35">
        <f t="shared" si="6"/>
        <v>45356.75</v>
      </c>
      <c r="X16" s="36">
        <f t="shared" si="0"/>
        <v>45217.332500000004</v>
      </c>
      <c r="Y16" s="10">
        <f t="shared" si="1"/>
        <v>1.003083275644356</v>
      </c>
    </row>
    <row r="17" spans="2:25" x14ac:dyDescent="0.2">
      <c r="J17" s="7" t="s">
        <v>25</v>
      </c>
      <c r="K17" s="35">
        <v>52842</v>
      </c>
      <c r="L17" s="36">
        <v>52759.18</v>
      </c>
      <c r="M17" s="10">
        <f t="shared" si="2"/>
        <v>1.0015697742080145</v>
      </c>
      <c r="N17" s="35">
        <v>50446</v>
      </c>
      <c r="O17" s="36">
        <v>49992.58</v>
      </c>
      <c r="P17" s="10">
        <f t="shared" si="3"/>
        <v>1.0090697459502991</v>
      </c>
      <c r="Q17" s="35">
        <v>48544</v>
      </c>
      <c r="R17" s="36">
        <v>48188.28</v>
      </c>
      <c r="S17" s="11">
        <f t="shared" si="4"/>
        <v>1.0073818779172032</v>
      </c>
      <c r="T17" s="35">
        <v>45951</v>
      </c>
      <c r="U17" s="36">
        <v>45723.38</v>
      </c>
      <c r="V17" s="10">
        <f t="shared" si="5"/>
        <v>1.0049781971499046</v>
      </c>
      <c r="W17" s="35">
        <f t="shared" si="6"/>
        <v>49445.75</v>
      </c>
      <c r="X17" s="36">
        <f t="shared" si="0"/>
        <v>49165.855000000003</v>
      </c>
      <c r="Y17" s="10">
        <f t="shared" si="1"/>
        <v>1.0056928736416766</v>
      </c>
    </row>
    <row r="18" spans="2:25" x14ac:dyDescent="0.2">
      <c r="J18" s="7" t="s">
        <v>26</v>
      </c>
      <c r="K18" s="35">
        <v>48223</v>
      </c>
      <c r="L18" s="36">
        <v>48160.58</v>
      </c>
      <c r="M18" s="10">
        <f t="shared" si="2"/>
        <v>1.0012960807365692</v>
      </c>
      <c r="N18" s="35">
        <v>46270</v>
      </c>
      <c r="O18" s="36">
        <v>46000.480000000003</v>
      </c>
      <c r="P18" s="10">
        <f t="shared" si="3"/>
        <v>1.0058590692966682</v>
      </c>
      <c r="Q18" s="35">
        <v>44666</v>
      </c>
      <c r="R18" s="36">
        <v>44391.58</v>
      </c>
      <c r="S18" s="11">
        <f t="shared" si="4"/>
        <v>1.0061818029455134</v>
      </c>
      <c r="T18" s="35">
        <v>42710</v>
      </c>
      <c r="U18" s="36">
        <v>42445.78</v>
      </c>
      <c r="V18" s="10">
        <f t="shared" si="5"/>
        <v>1.0062248826620692</v>
      </c>
      <c r="W18" s="35">
        <f t="shared" si="6"/>
        <v>45467.25</v>
      </c>
      <c r="X18" s="36">
        <f t="shared" si="0"/>
        <v>45249.605000000003</v>
      </c>
      <c r="Y18" s="10">
        <f t="shared" si="1"/>
        <v>1.0048098762409086</v>
      </c>
    </row>
    <row r="19" spans="2:25" x14ac:dyDescent="0.2">
      <c r="J19" s="7" t="s">
        <v>27</v>
      </c>
      <c r="K19" s="35">
        <v>46678</v>
      </c>
      <c r="L19" s="36">
        <v>46617.58</v>
      </c>
      <c r="M19" s="10">
        <f t="shared" si="2"/>
        <v>1.0012960775741684</v>
      </c>
      <c r="N19" s="35">
        <v>44939</v>
      </c>
      <c r="O19" s="36">
        <v>44757.88</v>
      </c>
      <c r="P19" s="10">
        <f t="shared" si="3"/>
        <v>1.0040466617274992</v>
      </c>
      <c r="Q19" s="35">
        <v>43381</v>
      </c>
      <c r="R19" s="36">
        <v>43203.18</v>
      </c>
      <c r="S19" s="11">
        <f t="shared" si="4"/>
        <v>1.0041159007276779</v>
      </c>
      <c r="T19" s="35">
        <v>41707</v>
      </c>
      <c r="U19" s="36">
        <v>41544.589999999997</v>
      </c>
      <c r="V19" s="10">
        <f t="shared" si="5"/>
        <v>1.0039092936047751</v>
      </c>
      <c r="W19" s="35">
        <f t="shared" si="6"/>
        <v>44176.25</v>
      </c>
      <c r="X19" s="36">
        <f t="shared" si="0"/>
        <v>44030.807499999995</v>
      </c>
      <c r="Y19" s="10">
        <f t="shared" si="1"/>
        <v>1.0033031985615981</v>
      </c>
    </row>
    <row r="20" spans="2:25" x14ac:dyDescent="0.2">
      <c r="J20" s="7" t="s">
        <v>28</v>
      </c>
      <c r="K20" s="35">
        <v>48914</v>
      </c>
      <c r="L20" s="36">
        <v>48783.58</v>
      </c>
      <c r="M20" s="10">
        <f t="shared" si="2"/>
        <v>1.0026734405306048</v>
      </c>
      <c r="N20" s="35">
        <v>47298</v>
      </c>
      <c r="O20" s="36">
        <v>47038.18</v>
      </c>
      <c r="P20" s="10">
        <f t="shared" si="3"/>
        <v>1.0055235980643809</v>
      </c>
      <c r="Q20" s="35">
        <v>45692</v>
      </c>
      <c r="R20" s="36">
        <v>45533.48</v>
      </c>
      <c r="S20" s="11">
        <f t="shared" si="4"/>
        <v>1.0034813943498277</v>
      </c>
      <c r="T20" s="35">
        <v>44078</v>
      </c>
      <c r="U20" s="36">
        <v>43928.78</v>
      </c>
      <c r="V20" s="10">
        <f t="shared" si="5"/>
        <v>1.0033968619205906</v>
      </c>
      <c r="W20" s="35">
        <f t="shared" si="6"/>
        <v>46495.5</v>
      </c>
      <c r="X20" s="36">
        <f t="shared" si="0"/>
        <v>46321.005000000005</v>
      </c>
      <c r="Y20" s="10">
        <f t="shared" si="1"/>
        <v>1.0037670814784783</v>
      </c>
    </row>
    <row r="21" spans="2:25" x14ac:dyDescent="0.2">
      <c r="J21" s="7" t="s">
        <v>29</v>
      </c>
      <c r="K21" s="35">
        <v>48791</v>
      </c>
      <c r="L21" s="36">
        <v>48660.58</v>
      </c>
      <c r="M21" s="10">
        <f t="shared" si="2"/>
        <v>1.0026801982220517</v>
      </c>
      <c r="N21" s="35">
        <v>47163</v>
      </c>
      <c r="O21" s="36">
        <v>46907.08</v>
      </c>
      <c r="P21" s="10">
        <f t="shared" si="3"/>
        <v>1.0054558927991253</v>
      </c>
      <c r="Q21" s="35">
        <v>45747</v>
      </c>
      <c r="R21" s="36">
        <v>45407.58</v>
      </c>
      <c r="S21" s="11">
        <f t="shared" si="4"/>
        <v>1.0074749634312157</v>
      </c>
      <c r="T21" s="35">
        <v>44316</v>
      </c>
      <c r="U21" s="36">
        <v>43894.28</v>
      </c>
      <c r="V21" s="10">
        <f t="shared" si="5"/>
        <v>1.0096076299690986</v>
      </c>
      <c r="W21" s="35">
        <f t="shared" si="6"/>
        <v>46504.25</v>
      </c>
      <c r="X21" s="36">
        <f t="shared" si="0"/>
        <v>46217.38</v>
      </c>
      <c r="Y21" s="10">
        <f t="shared" si="1"/>
        <v>1.0062069723554212</v>
      </c>
    </row>
    <row r="22" spans="2:25" x14ac:dyDescent="0.2">
      <c r="J22" s="7" t="s">
        <v>30</v>
      </c>
      <c r="K22" s="35">
        <v>45031</v>
      </c>
      <c r="L22" s="36">
        <v>44949.98</v>
      </c>
      <c r="M22" s="10">
        <f t="shared" si="2"/>
        <v>1.0018024479654941</v>
      </c>
      <c r="N22" s="35">
        <v>43606</v>
      </c>
      <c r="O22" s="36">
        <v>43537.58</v>
      </c>
      <c r="P22" s="10">
        <f t="shared" si="3"/>
        <v>1.0015715159179723</v>
      </c>
      <c r="Q22" s="35">
        <v>42240</v>
      </c>
      <c r="R22" s="36">
        <v>42316.98</v>
      </c>
      <c r="S22" s="11">
        <f t="shared" si="4"/>
        <v>0.99818087207546469</v>
      </c>
      <c r="T22" s="35">
        <v>41123</v>
      </c>
      <c r="U22" s="36">
        <v>41110.99</v>
      </c>
      <c r="V22" s="10">
        <f t="shared" si="5"/>
        <v>1.000292135995752</v>
      </c>
      <c r="W22" s="35">
        <f t="shared" si="6"/>
        <v>43000</v>
      </c>
      <c r="X22" s="36">
        <f t="shared" si="0"/>
        <v>42978.8825</v>
      </c>
      <c r="Y22" s="10">
        <f t="shared" si="1"/>
        <v>1.0004913459534459</v>
      </c>
    </row>
    <row r="23" spans="2:25" x14ac:dyDescent="0.2">
      <c r="J23" s="7" t="s">
        <v>31</v>
      </c>
      <c r="K23" s="35">
        <v>41674</v>
      </c>
      <c r="L23" s="36">
        <v>41581.49</v>
      </c>
      <c r="M23" s="10">
        <f t="shared" si="2"/>
        <v>1.0022247880006225</v>
      </c>
      <c r="N23" s="35">
        <v>40511</v>
      </c>
      <c r="O23" s="36">
        <v>40420.79</v>
      </c>
      <c r="P23" s="10">
        <f t="shared" si="3"/>
        <v>1.0022317723132081</v>
      </c>
      <c r="Q23" s="35">
        <v>39328</v>
      </c>
      <c r="R23" s="36">
        <v>39400.49</v>
      </c>
      <c r="S23" s="11">
        <f t="shared" si="4"/>
        <v>0.99816017516533428</v>
      </c>
      <c r="T23" s="35">
        <v>38376</v>
      </c>
      <c r="U23" s="36">
        <v>38457.99</v>
      </c>
      <c r="V23" s="10">
        <f t="shared" si="5"/>
        <v>0.99786806330752076</v>
      </c>
      <c r="W23" s="35">
        <f>AVERAGE(K23,N23,Q23,T23)</f>
        <v>39972.25</v>
      </c>
      <c r="X23" s="36">
        <f>AVERAGE(L23,O23,R23,U23)</f>
        <v>39965.189999999995</v>
      </c>
      <c r="Y23" s="10">
        <f t="shared" si="1"/>
        <v>1.0001766537329111</v>
      </c>
    </row>
    <row r="24" spans="2:25" x14ac:dyDescent="0.2">
      <c r="J24" s="7" t="s">
        <v>32</v>
      </c>
      <c r="K24" s="35">
        <v>39590</v>
      </c>
      <c r="L24" s="36">
        <v>39285.19</v>
      </c>
      <c r="M24" s="10">
        <f t="shared" si="2"/>
        <v>1.0077589035460945</v>
      </c>
      <c r="N24" s="35">
        <v>36527</v>
      </c>
      <c r="O24" s="36">
        <v>36256.19</v>
      </c>
      <c r="P24" s="10">
        <f t="shared" si="3"/>
        <v>1.0074693452345653</v>
      </c>
      <c r="Q24" s="35">
        <v>33631</v>
      </c>
      <c r="R24" s="36">
        <v>33507.89</v>
      </c>
      <c r="S24" s="11">
        <f t="shared" si="4"/>
        <v>1.0036740600497376</v>
      </c>
      <c r="T24" s="35">
        <v>30931</v>
      </c>
      <c r="U24" s="36">
        <v>30809.19</v>
      </c>
      <c r="V24" s="10">
        <f t="shared" si="5"/>
        <v>1.0039536904410664</v>
      </c>
      <c r="W24" s="35">
        <f>AVERAGE(K24,N24,Q24,T24)</f>
        <v>35169.75</v>
      </c>
      <c r="X24" s="36">
        <f>AVERAGE(L24,O24,R24,U24)</f>
        <v>34964.614999999998</v>
      </c>
      <c r="Y24" s="10">
        <f t="shared" si="1"/>
        <v>1.005866931467714</v>
      </c>
    </row>
    <row r="25" spans="2:25" x14ac:dyDescent="0.2">
      <c r="J25" s="37"/>
      <c r="K25" s="36"/>
      <c r="L25" s="36"/>
      <c r="M25" s="10"/>
      <c r="N25" s="36"/>
      <c r="O25" s="36"/>
      <c r="P25" s="10"/>
      <c r="Q25" s="36"/>
      <c r="R25" s="36"/>
      <c r="S25" s="10"/>
      <c r="T25" s="36"/>
      <c r="U25" s="36"/>
      <c r="V25" s="10"/>
      <c r="W25" s="36"/>
      <c r="X25" s="36"/>
      <c r="Y25" s="10"/>
    </row>
    <row r="26" spans="2:25" ht="12" thickBot="1" x14ac:dyDescent="0.25">
      <c r="J26" s="12" t="s">
        <v>4</v>
      </c>
      <c r="K26" s="13">
        <f>SUM(K14:K24)</f>
        <v>437557</v>
      </c>
      <c r="L26" s="13">
        <f>SUM(L14:L24)</f>
        <v>436590.64</v>
      </c>
      <c r="M26" s="14">
        <f>IFERROR(K26/L26,"-")</f>
        <v>1.0022134235401841</v>
      </c>
      <c r="N26" s="13">
        <f>SUM(N14:N24)</f>
        <v>418352</v>
      </c>
      <c r="O26" s="13">
        <f>SUM(O14:O24)</f>
        <v>416026.54</v>
      </c>
      <c r="P26" s="14">
        <f>IFERROR(N26/O26,"-")</f>
        <v>1.005589691465357</v>
      </c>
      <c r="Q26" s="13">
        <f>SUM(Q14:Q24)</f>
        <v>401795</v>
      </c>
      <c r="R26" s="13">
        <f>SUM(R14:R24)</f>
        <v>400432.04</v>
      </c>
      <c r="S26" s="14">
        <f>IFERROR(Q26/R26,"-")</f>
        <v>1.0034037236380986</v>
      </c>
      <c r="T26" s="13">
        <f>SUM(T14:T24)</f>
        <v>383598</v>
      </c>
      <c r="U26" s="13">
        <f>SUM(U14:U24)</f>
        <v>382185.36999999994</v>
      </c>
      <c r="V26" s="14">
        <f>IFERROR(T26/U26,"-")</f>
        <v>1.0036961906731283</v>
      </c>
      <c r="W26" s="13">
        <f>SUM(W14:W24)</f>
        <v>410325.5</v>
      </c>
      <c r="X26" s="13">
        <f>SUM(X14:X24)</f>
        <v>408808.64750000002</v>
      </c>
      <c r="Y26" s="15">
        <f>W26/X26</f>
        <v>1.0037104217566728</v>
      </c>
    </row>
    <row r="28" spans="2:25" x14ac:dyDescent="0.2">
      <c r="B28" s="16" t="str">
        <f>B10</f>
        <v>J</v>
      </c>
      <c r="C28" s="16" t="s">
        <v>5</v>
      </c>
      <c r="D28" s="16">
        <f>D10</f>
        <v>3</v>
      </c>
      <c r="E28" s="16" t="s">
        <v>5</v>
      </c>
      <c r="F28" s="16">
        <v>1</v>
      </c>
      <c r="G28" s="16" t="s">
        <v>5</v>
      </c>
      <c r="H28" s="16">
        <f>H10+1</f>
        <v>2</v>
      </c>
      <c r="J28" s="16" t="s">
        <v>137</v>
      </c>
    </row>
    <row r="29" spans="2:25" ht="12" thickBot="1" x14ac:dyDescent="0.25"/>
    <row r="30" spans="2:25" x14ac:dyDescent="0.2">
      <c r="J30" s="82" t="s">
        <v>21</v>
      </c>
      <c r="K30" s="82" t="s">
        <v>8</v>
      </c>
      <c r="L30" s="83" t="str">
        <f>K30</f>
        <v>Q1</v>
      </c>
      <c r="M30" s="84" t="str">
        <f>L30</f>
        <v>Q1</v>
      </c>
      <c r="N30" s="82" t="s">
        <v>9</v>
      </c>
      <c r="O30" s="83" t="str">
        <f>N30</f>
        <v>Q2</v>
      </c>
      <c r="P30" s="84" t="str">
        <f>O30</f>
        <v>Q2</v>
      </c>
      <c r="Q30" s="83" t="s">
        <v>10</v>
      </c>
      <c r="R30" s="83" t="str">
        <f>Q30</f>
        <v>Q3</v>
      </c>
      <c r="S30" s="83" t="str">
        <f>R30</f>
        <v>Q3</v>
      </c>
      <c r="T30" s="82" t="s">
        <v>11</v>
      </c>
      <c r="U30" s="83" t="str">
        <f>T30</f>
        <v>Q4</v>
      </c>
      <c r="V30" s="84" t="str">
        <f>U30</f>
        <v>Q4</v>
      </c>
      <c r="W30" s="83" t="s">
        <v>12</v>
      </c>
      <c r="X30" s="83"/>
      <c r="Y30" s="84"/>
    </row>
    <row r="31" spans="2:25" x14ac:dyDescent="0.2">
      <c r="J31" s="93"/>
      <c r="K31" s="3" t="s">
        <v>13</v>
      </c>
      <c r="L31" s="4" t="s">
        <v>14</v>
      </c>
      <c r="M31" s="5" t="s">
        <v>15</v>
      </c>
      <c r="N31" s="3" t="s">
        <v>13</v>
      </c>
      <c r="O31" s="4" t="s">
        <v>14</v>
      </c>
      <c r="P31" s="5" t="s">
        <v>15</v>
      </c>
      <c r="Q31" s="4" t="s">
        <v>13</v>
      </c>
      <c r="R31" s="4" t="s">
        <v>14</v>
      </c>
      <c r="S31" s="4" t="s">
        <v>15</v>
      </c>
      <c r="T31" s="3" t="s">
        <v>13</v>
      </c>
      <c r="U31" s="4" t="s">
        <v>14</v>
      </c>
      <c r="V31" s="5" t="s">
        <v>15</v>
      </c>
      <c r="W31" s="4" t="s">
        <v>13</v>
      </c>
      <c r="X31" s="4" t="s">
        <v>14</v>
      </c>
      <c r="Y31" s="5" t="s">
        <v>15</v>
      </c>
    </row>
    <row r="32" spans="2:25" x14ac:dyDescent="0.2">
      <c r="J32" s="7" t="s">
        <v>22</v>
      </c>
      <c r="K32" s="35">
        <v>821</v>
      </c>
      <c r="L32" s="36">
        <v>92.3</v>
      </c>
      <c r="M32" s="10">
        <f>IFERROR(K32/L32,"-")</f>
        <v>8.8949079089924155</v>
      </c>
      <c r="N32" s="35">
        <v>1469</v>
      </c>
      <c r="O32" s="36">
        <v>228.5</v>
      </c>
      <c r="P32" s="10">
        <f>IFERROR(N32/O32,"-")</f>
        <v>6.4288840262582054</v>
      </c>
      <c r="Q32" s="35">
        <v>2171</v>
      </c>
      <c r="R32" s="36">
        <v>376.7</v>
      </c>
      <c r="S32" s="11">
        <f>IFERROR(Q32/R32,"-")</f>
        <v>5.7632067958587738</v>
      </c>
      <c r="T32" s="35">
        <v>2618</v>
      </c>
      <c r="U32" s="36">
        <v>510.1</v>
      </c>
      <c r="V32" s="10">
        <f>IFERROR(T32/U32,"-")</f>
        <v>5.1323269947069203</v>
      </c>
      <c r="W32" s="35">
        <f>AVERAGE(K32,N32,Q32,T32)</f>
        <v>1769.75</v>
      </c>
      <c r="X32" s="36">
        <f t="shared" ref="X32:X40" si="7">AVERAGE(L32,O32,R32,U32)</f>
        <v>301.89999999999998</v>
      </c>
      <c r="Y32" s="10">
        <f t="shared" ref="Y32:Y42" si="8">W32/X32</f>
        <v>5.862040410732031</v>
      </c>
    </row>
    <row r="33" spans="2:25" x14ac:dyDescent="0.2">
      <c r="J33" s="7" t="s">
        <v>23</v>
      </c>
      <c r="K33" s="35">
        <v>2509</v>
      </c>
      <c r="L33" s="36">
        <v>2873.6</v>
      </c>
      <c r="M33" s="10">
        <f t="shared" ref="M33:M42" si="9">IFERROR(K33/L33,"-")</f>
        <v>0.87312082405345215</v>
      </c>
      <c r="N33" s="35">
        <v>5013</v>
      </c>
      <c r="O33" s="36">
        <v>5618.1</v>
      </c>
      <c r="P33" s="10">
        <f t="shared" ref="P33:P42" si="10">IFERROR(N33/O33,"-")</f>
        <v>0.89229454797885399</v>
      </c>
      <c r="Q33" s="35">
        <v>7431</v>
      </c>
      <c r="R33" s="36">
        <v>7510.9</v>
      </c>
      <c r="S33" s="11">
        <f t="shared" ref="S33:S42" si="11">IFERROR(Q33/R33,"-")</f>
        <v>0.9893621270420323</v>
      </c>
      <c r="T33" s="35">
        <v>7948</v>
      </c>
      <c r="U33" s="36">
        <v>8400.1</v>
      </c>
      <c r="V33" s="10">
        <f t="shared" ref="V33:V42" si="12">IFERROR(T33/U33,"-")</f>
        <v>0.94617921215223622</v>
      </c>
      <c r="W33" s="35">
        <f t="shared" ref="W33:W40" si="13">AVERAGE(K33,N33,Q33,T33)</f>
        <v>5725.25</v>
      </c>
      <c r="X33" s="36">
        <f t="shared" si="7"/>
        <v>6100.6750000000002</v>
      </c>
      <c r="Y33" s="10">
        <f t="shared" si="8"/>
        <v>0.93846172759571689</v>
      </c>
    </row>
    <row r="34" spans="2:25" x14ac:dyDescent="0.2">
      <c r="J34" s="7" t="s">
        <v>24</v>
      </c>
      <c r="K34" s="35">
        <v>4194</v>
      </c>
      <c r="L34" s="36">
        <v>5405.2</v>
      </c>
      <c r="M34" s="10">
        <f t="shared" si="9"/>
        <v>0.77591948494042773</v>
      </c>
      <c r="N34" s="35">
        <v>8084</v>
      </c>
      <c r="O34" s="36">
        <v>10537</v>
      </c>
      <c r="P34" s="10">
        <f t="shared" si="10"/>
        <v>0.76720129068994969</v>
      </c>
      <c r="Q34" s="35">
        <v>10726</v>
      </c>
      <c r="R34" s="36">
        <v>14116.29</v>
      </c>
      <c r="S34" s="11">
        <f t="shared" si="11"/>
        <v>0.75983137212397867</v>
      </c>
      <c r="T34" s="35">
        <v>10728</v>
      </c>
      <c r="U34" s="36">
        <v>15856.69</v>
      </c>
      <c r="V34" s="10">
        <f t="shared" si="12"/>
        <v>0.67655986211498109</v>
      </c>
      <c r="W34" s="35">
        <f t="shared" si="13"/>
        <v>8433</v>
      </c>
      <c r="X34" s="36">
        <f t="shared" si="7"/>
        <v>11478.795</v>
      </c>
      <c r="Y34" s="10">
        <f t="shared" si="8"/>
        <v>0.73465899512971522</v>
      </c>
    </row>
    <row r="35" spans="2:25" x14ac:dyDescent="0.2">
      <c r="J35" s="7" t="s">
        <v>25</v>
      </c>
      <c r="K35" s="35">
        <v>3315</v>
      </c>
      <c r="L35" s="36">
        <v>3751.7</v>
      </c>
      <c r="M35" s="10">
        <f t="shared" si="9"/>
        <v>0.88359943492283499</v>
      </c>
      <c r="N35" s="35">
        <v>6140</v>
      </c>
      <c r="O35" s="36">
        <v>7422.8</v>
      </c>
      <c r="P35" s="10">
        <f t="shared" si="10"/>
        <v>0.8271811176375492</v>
      </c>
      <c r="Q35" s="35">
        <v>8189</v>
      </c>
      <c r="R35" s="36">
        <v>10435.5</v>
      </c>
      <c r="S35" s="11">
        <f t="shared" si="11"/>
        <v>0.78472521680801111</v>
      </c>
      <c r="T35" s="35">
        <v>9051</v>
      </c>
      <c r="U35" s="36">
        <v>11881.5</v>
      </c>
      <c r="V35" s="10">
        <f t="shared" si="12"/>
        <v>0.76177250347178382</v>
      </c>
      <c r="W35" s="35">
        <f t="shared" si="13"/>
        <v>6673.75</v>
      </c>
      <c r="X35" s="36">
        <f t="shared" si="7"/>
        <v>8372.875</v>
      </c>
      <c r="Y35" s="10">
        <f t="shared" si="8"/>
        <v>0.79706791275398237</v>
      </c>
    </row>
    <row r="36" spans="2:25" x14ac:dyDescent="0.2">
      <c r="J36" s="7" t="s">
        <v>26</v>
      </c>
      <c r="K36" s="35">
        <v>2563</v>
      </c>
      <c r="L36" s="36">
        <v>2618.1</v>
      </c>
      <c r="M36" s="10">
        <f t="shared" si="9"/>
        <v>0.97895420342996831</v>
      </c>
      <c r="N36" s="35">
        <v>4769</v>
      </c>
      <c r="O36" s="36">
        <v>5085.8</v>
      </c>
      <c r="P36" s="10">
        <f t="shared" si="10"/>
        <v>0.93770891501828613</v>
      </c>
      <c r="Q36" s="35">
        <v>6433</v>
      </c>
      <c r="R36" s="36">
        <v>7179</v>
      </c>
      <c r="S36" s="11">
        <f t="shared" si="11"/>
        <v>0.89608580582253794</v>
      </c>
      <c r="T36" s="35">
        <v>7362</v>
      </c>
      <c r="U36" s="36">
        <v>8297.1</v>
      </c>
      <c r="V36" s="10">
        <f t="shared" si="12"/>
        <v>0.88729797158043167</v>
      </c>
      <c r="W36" s="35">
        <f t="shared" si="13"/>
        <v>5281.75</v>
      </c>
      <c r="X36" s="36">
        <f t="shared" si="7"/>
        <v>5795</v>
      </c>
      <c r="Y36" s="10">
        <f t="shared" si="8"/>
        <v>0.91143226919758413</v>
      </c>
    </row>
    <row r="37" spans="2:25" x14ac:dyDescent="0.2">
      <c r="J37" s="7" t="s">
        <v>27</v>
      </c>
      <c r="K37" s="35">
        <v>2175</v>
      </c>
      <c r="L37" s="36">
        <v>1971.6</v>
      </c>
      <c r="M37" s="10">
        <f t="shared" si="9"/>
        <v>1.1031649421789411</v>
      </c>
      <c r="N37" s="35">
        <v>3972</v>
      </c>
      <c r="O37" s="36">
        <v>3782</v>
      </c>
      <c r="P37" s="10">
        <f t="shared" si="10"/>
        <v>1.0502379693283976</v>
      </c>
      <c r="Q37" s="35">
        <v>5377</v>
      </c>
      <c r="R37" s="36">
        <v>5343.2</v>
      </c>
      <c r="S37" s="11">
        <f t="shared" si="11"/>
        <v>1.0063257972750412</v>
      </c>
      <c r="T37" s="35">
        <v>6238</v>
      </c>
      <c r="U37" s="36">
        <v>6151.4</v>
      </c>
      <c r="V37" s="10">
        <f t="shared" si="12"/>
        <v>1.0140780960431772</v>
      </c>
      <c r="W37" s="35">
        <f t="shared" si="13"/>
        <v>4440.5</v>
      </c>
      <c r="X37" s="36">
        <f t="shared" si="7"/>
        <v>4312.0499999999993</v>
      </c>
      <c r="Y37" s="10">
        <f t="shared" si="8"/>
        <v>1.0297886156236595</v>
      </c>
    </row>
    <row r="38" spans="2:25" x14ac:dyDescent="0.2">
      <c r="J38" s="7" t="s">
        <v>28</v>
      </c>
      <c r="K38" s="35">
        <v>1835</v>
      </c>
      <c r="L38" s="36">
        <v>1670.5</v>
      </c>
      <c r="M38" s="10">
        <f t="shared" si="9"/>
        <v>1.0984735109248729</v>
      </c>
      <c r="N38" s="35">
        <v>3353</v>
      </c>
      <c r="O38" s="36">
        <v>3279.9</v>
      </c>
      <c r="P38" s="10">
        <f t="shared" si="10"/>
        <v>1.0222872648556358</v>
      </c>
      <c r="Q38" s="35">
        <v>4558</v>
      </c>
      <c r="R38" s="36">
        <v>4568.6000000000004</v>
      </c>
      <c r="S38" s="11">
        <f t="shared" si="11"/>
        <v>0.99767981438515074</v>
      </c>
      <c r="T38" s="35">
        <v>5347</v>
      </c>
      <c r="U38" s="36">
        <v>5267.7</v>
      </c>
      <c r="V38" s="10">
        <f t="shared" si="12"/>
        <v>1.0150540083907589</v>
      </c>
      <c r="W38" s="35">
        <f t="shared" si="13"/>
        <v>3773.25</v>
      </c>
      <c r="X38" s="36">
        <f t="shared" si="7"/>
        <v>3696.6750000000002</v>
      </c>
      <c r="Y38" s="10">
        <f t="shared" si="8"/>
        <v>1.0207145610582482</v>
      </c>
    </row>
    <row r="39" spans="2:25" x14ac:dyDescent="0.2">
      <c r="J39" s="7" t="s">
        <v>29</v>
      </c>
      <c r="K39" s="35">
        <v>1798</v>
      </c>
      <c r="L39" s="36">
        <v>1553.3</v>
      </c>
      <c r="M39" s="10">
        <f t="shared" si="9"/>
        <v>1.1575355694328204</v>
      </c>
      <c r="N39" s="35">
        <v>3226</v>
      </c>
      <c r="O39" s="36">
        <v>2978.6</v>
      </c>
      <c r="P39" s="10">
        <f t="shared" si="10"/>
        <v>1.0830591553078628</v>
      </c>
      <c r="Q39" s="35">
        <v>4359</v>
      </c>
      <c r="R39" s="36">
        <v>4072.6</v>
      </c>
      <c r="S39" s="11">
        <f t="shared" si="11"/>
        <v>1.0703236261847469</v>
      </c>
      <c r="T39" s="35">
        <v>5027</v>
      </c>
      <c r="U39" s="36">
        <v>4693.3</v>
      </c>
      <c r="V39" s="10">
        <f t="shared" si="12"/>
        <v>1.0711013572539578</v>
      </c>
      <c r="W39" s="35">
        <f t="shared" si="13"/>
        <v>3602.5</v>
      </c>
      <c r="X39" s="36">
        <f t="shared" si="7"/>
        <v>3324.45</v>
      </c>
      <c r="Y39" s="10">
        <f t="shared" si="8"/>
        <v>1.0836378949901488</v>
      </c>
    </row>
    <row r="40" spans="2:25" x14ac:dyDescent="0.2">
      <c r="J40" s="7" t="s">
        <v>30</v>
      </c>
      <c r="K40" s="35">
        <v>1686</v>
      </c>
      <c r="L40" s="36">
        <v>1436.5</v>
      </c>
      <c r="M40" s="10">
        <f t="shared" si="9"/>
        <v>1.173686042464323</v>
      </c>
      <c r="N40" s="35">
        <v>3039</v>
      </c>
      <c r="O40" s="36">
        <v>2715.8</v>
      </c>
      <c r="P40" s="10">
        <f t="shared" si="10"/>
        <v>1.119007290669416</v>
      </c>
      <c r="Q40" s="35">
        <v>4030</v>
      </c>
      <c r="R40" s="36">
        <v>3745.1</v>
      </c>
      <c r="S40" s="11">
        <f t="shared" si="11"/>
        <v>1.0760727350404529</v>
      </c>
      <c r="T40" s="35">
        <v>4603</v>
      </c>
      <c r="U40" s="36">
        <v>4458.6000000000004</v>
      </c>
      <c r="V40" s="10">
        <f t="shared" si="12"/>
        <v>1.032386847889472</v>
      </c>
      <c r="W40" s="35">
        <f t="shared" si="13"/>
        <v>3339.5</v>
      </c>
      <c r="X40" s="36">
        <f t="shared" si="7"/>
        <v>3089</v>
      </c>
      <c r="Y40" s="10">
        <f t="shared" si="8"/>
        <v>1.0810942052444157</v>
      </c>
    </row>
    <row r="41" spans="2:25" x14ac:dyDescent="0.2">
      <c r="J41" s="7" t="s">
        <v>31</v>
      </c>
      <c r="K41" s="35">
        <v>1628</v>
      </c>
      <c r="L41" s="36">
        <v>1156.5</v>
      </c>
      <c r="M41" s="10">
        <f t="shared" si="9"/>
        <v>1.4076956333765673</v>
      </c>
      <c r="N41" s="35">
        <v>2813</v>
      </c>
      <c r="O41" s="36">
        <v>2189.6999999999998</v>
      </c>
      <c r="P41" s="10">
        <f t="shared" si="10"/>
        <v>1.2846508654153539</v>
      </c>
      <c r="Q41" s="35">
        <v>3781</v>
      </c>
      <c r="R41" s="36">
        <v>3020.8</v>
      </c>
      <c r="S41" s="11">
        <f t="shared" si="11"/>
        <v>1.251655190677966</v>
      </c>
      <c r="T41" s="35">
        <v>4413</v>
      </c>
      <c r="U41" s="36">
        <v>3623.4</v>
      </c>
      <c r="V41" s="10">
        <f t="shared" si="12"/>
        <v>1.2179168736545785</v>
      </c>
      <c r="W41" s="35">
        <f>AVERAGE(K41,N41,Q41,T41)</f>
        <v>3158.75</v>
      </c>
      <c r="X41" s="36">
        <f>AVERAGE(L41,O41,R41,U41)</f>
        <v>2497.6</v>
      </c>
      <c r="Y41" s="10">
        <f t="shared" si="8"/>
        <v>1.2647141255605381</v>
      </c>
    </row>
    <row r="42" spans="2:25" x14ac:dyDescent="0.2">
      <c r="J42" s="7" t="s">
        <v>32</v>
      </c>
      <c r="K42" s="35">
        <v>1504</v>
      </c>
      <c r="L42" s="36">
        <v>919.8</v>
      </c>
      <c r="M42" s="10">
        <f t="shared" si="9"/>
        <v>1.635138073494238</v>
      </c>
      <c r="N42" s="35">
        <v>2580</v>
      </c>
      <c r="O42" s="36">
        <v>1760.7</v>
      </c>
      <c r="P42" s="10">
        <f t="shared" si="10"/>
        <v>1.4653262906798432</v>
      </c>
      <c r="Q42" s="35">
        <v>3399</v>
      </c>
      <c r="R42" s="36">
        <v>2440.9</v>
      </c>
      <c r="S42" s="11">
        <f t="shared" si="11"/>
        <v>1.3925191527715186</v>
      </c>
      <c r="T42" s="35">
        <v>4012</v>
      </c>
      <c r="U42" s="36">
        <v>2856.4</v>
      </c>
      <c r="V42" s="10">
        <f t="shared" si="12"/>
        <v>1.4045651869486067</v>
      </c>
      <c r="W42" s="35">
        <f>AVERAGE(K42,N42,Q42,T42)</f>
        <v>2873.75</v>
      </c>
      <c r="X42" s="36">
        <f>AVERAGE(L42,O42,R42,U42)</f>
        <v>1994.4499999999998</v>
      </c>
      <c r="Y42" s="10">
        <f t="shared" si="8"/>
        <v>1.4408734237509089</v>
      </c>
    </row>
    <row r="43" spans="2:25" x14ac:dyDescent="0.2">
      <c r="J43" s="37"/>
      <c r="K43" s="36"/>
      <c r="L43" s="36"/>
      <c r="M43" s="10"/>
      <c r="N43" s="36"/>
      <c r="O43" s="36"/>
      <c r="P43" s="10"/>
      <c r="Q43" s="36"/>
      <c r="R43" s="36"/>
      <c r="S43" s="10"/>
      <c r="T43" s="36"/>
      <c r="U43" s="36"/>
      <c r="V43" s="10"/>
      <c r="W43" s="36"/>
      <c r="X43" s="36"/>
      <c r="Y43" s="10"/>
    </row>
    <row r="44" spans="2:25" ht="12" thickBot="1" x14ac:dyDescent="0.25">
      <c r="J44" s="12" t="s">
        <v>4</v>
      </c>
      <c r="K44" s="13">
        <f>SUM(K32:K42)</f>
        <v>24028</v>
      </c>
      <c r="L44" s="13">
        <f>SUM(L32:L42)</f>
        <v>23449.1</v>
      </c>
      <c r="M44" s="14">
        <f>IFERROR(K44/L44,"-")</f>
        <v>1.0246875146594112</v>
      </c>
      <c r="N44" s="13">
        <f>SUM(N32:N42)</f>
        <v>44458</v>
      </c>
      <c r="O44" s="13">
        <f>SUM(O32:O42)</f>
        <v>45598.899999999994</v>
      </c>
      <c r="P44" s="14">
        <f>IFERROR(N44/O44,"-")</f>
        <v>0.9749796595970518</v>
      </c>
      <c r="Q44" s="13">
        <f>SUM(Q32:Q42)</f>
        <v>60454</v>
      </c>
      <c r="R44" s="13">
        <f>SUM(R32:R42)</f>
        <v>62809.59</v>
      </c>
      <c r="S44" s="14">
        <f>IFERROR(Q44/R44,"-")</f>
        <v>0.96249633216838393</v>
      </c>
      <c r="T44" s="13">
        <f>SUM(T32:T42)</f>
        <v>67347</v>
      </c>
      <c r="U44" s="13">
        <f>SUM(U32:U42)</f>
        <v>71996.289999999994</v>
      </c>
      <c r="V44" s="14">
        <f>IFERROR(T44/U44,"-")</f>
        <v>0.93542320027879222</v>
      </c>
      <c r="W44" s="13">
        <f>SUM(W32:W42)</f>
        <v>49071.75</v>
      </c>
      <c r="X44" s="13">
        <f>SUM(X32:X42)</f>
        <v>50963.469999999994</v>
      </c>
      <c r="Y44" s="15">
        <f>W44/X44</f>
        <v>0.96288086348908353</v>
      </c>
    </row>
    <row r="46" spans="2:25" x14ac:dyDescent="0.2">
      <c r="B46" s="16" t="str">
        <f>B28</f>
        <v>J</v>
      </c>
      <c r="C46" s="16" t="s">
        <v>5</v>
      </c>
      <c r="D46" s="16">
        <f>D28</f>
        <v>3</v>
      </c>
      <c r="E46" s="16" t="s">
        <v>5</v>
      </c>
      <c r="F46" s="16">
        <v>1</v>
      </c>
      <c r="G46" s="16" t="s">
        <v>5</v>
      </c>
      <c r="H46" s="16">
        <f>H28+1</f>
        <v>3</v>
      </c>
      <c r="J46" s="16" t="s">
        <v>16</v>
      </c>
    </row>
    <row r="47" spans="2:25" ht="12" thickBot="1" x14ac:dyDescent="0.25"/>
    <row r="48" spans="2:25" x14ac:dyDescent="0.2">
      <c r="J48" s="82" t="s">
        <v>21</v>
      </c>
      <c r="K48" s="82" t="s">
        <v>8</v>
      </c>
      <c r="L48" s="83"/>
      <c r="M48" s="84"/>
      <c r="N48" s="82" t="s">
        <v>9</v>
      </c>
      <c r="O48" s="83"/>
      <c r="P48" s="84"/>
      <c r="Q48" s="83" t="s">
        <v>10</v>
      </c>
      <c r="R48" s="83"/>
      <c r="S48" s="83"/>
      <c r="T48" s="82" t="s">
        <v>11</v>
      </c>
      <c r="U48" s="83"/>
      <c r="V48" s="84"/>
      <c r="W48" s="83" t="s">
        <v>12</v>
      </c>
      <c r="X48" s="83"/>
      <c r="Y48" s="84"/>
    </row>
    <row r="49" spans="10:25" x14ac:dyDescent="0.2">
      <c r="J49" s="93"/>
      <c r="K49" s="3" t="s">
        <v>13</v>
      </c>
      <c r="L49" s="4" t="s">
        <v>14</v>
      </c>
      <c r="M49" s="5" t="s">
        <v>15</v>
      </c>
      <c r="N49" s="3" t="s">
        <v>13</v>
      </c>
      <c r="O49" s="4" t="s">
        <v>14</v>
      </c>
      <c r="P49" s="5" t="s">
        <v>15</v>
      </c>
      <c r="Q49" s="4" t="s">
        <v>13</v>
      </c>
      <c r="R49" s="4" t="s">
        <v>14</v>
      </c>
      <c r="S49" s="4" t="s">
        <v>15</v>
      </c>
      <c r="T49" s="3" t="s">
        <v>13</v>
      </c>
      <c r="U49" s="4" t="s">
        <v>14</v>
      </c>
      <c r="V49" s="5" t="s">
        <v>15</v>
      </c>
      <c r="W49" s="4" t="s">
        <v>13</v>
      </c>
      <c r="X49" s="4" t="s">
        <v>14</v>
      </c>
      <c r="Y49" s="5" t="s">
        <v>15</v>
      </c>
    </row>
    <row r="50" spans="10:25" x14ac:dyDescent="0.2">
      <c r="J50" s="7" t="s">
        <v>22</v>
      </c>
      <c r="K50" s="35">
        <f>IFERROR(K14+K32,"-")</f>
        <v>3953</v>
      </c>
      <c r="L50" s="36">
        <f>IFERROR(L14+L32,"-")</f>
        <v>3202.2000000000003</v>
      </c>
      <c r="M50" s="10">
        <f>IFERROR(K50/L50,"-")</f>
        <v>1.2344638061332833</v>
      </c>
      <c r="N50" s="35">
        <f>IFERROR(N14+N32,"-")</f>
        <v>4416</v>
      </c>
      <c r="O50" s="36">
        <f>IFERROR(O14+O32,"-")</f>
        <v>3159.2</v>
      </c>
      <c r="P50" s="10">
        <f>IFERROR(N50/O50,"-")</f>
        <v>1.3978222334768298</v>
      </c>
      <c r="Q50" s="35">
        <f>IFERROR(Q14+Q32,"-")</f>
        <v>4954</v>
      </c>
      <c r="R50" s="36">
        <f>IFERROR(R14+R32,"-")</f>
        <v>3184.6</v>
      </c>
      <c r="S50" s="11">
        <f>IFERROR(Q50/R50,"-")</f>
        <v>1.5556113797651197</v>
      </c>
      <c r="T50" s="35">
        <f>IFERROR(T14+T32,"-")</f>
        <v>5180</v>
      </c>
      <c r="U50" s="36">
        <f>IFERROR(U14+U32,"-")</f>
        <v>3155.1</v>
      </c>
      <c r="V50" s="10">
        <f>IFERROR(T50/U50,"-")</f>
        <v>1.6417863142214193</v>
      </c>
      <c r="W50" s="35">
        <f>AVERAGE(K50,N50,Q50,T50)</f>
        <v>4625.75</v>
      </c>
      <c r="X50" s="36">
        <f t="shared" ref="X50:X58" si="14">AVERAGE(L50,O50,R50,U50)</f>
        <v>3175.2750000000001</v>
      </c>
      <c r="Y50" s="10">
        <f t="shared" ref="Y50:Y60" si="15">W50/X50</f>
        <v>1.4568029540748439</v>
      </c>
    </row>
    <row r="51" spans="10:25" x14ac:dyDescent="0.2">
      <c r="J51" s="7" t="s">
        <v>23</v>
      </c>
      <c r="K51" s="35">
        <f t="shared" ref="K51:L60" si="16">IFERROR(K15+K33,"-")</f>
        <v>15811</v>
      </c>
      <c r="L51" s="36">
        <f t="shared" si="16"/>
        <v>16170</v>
      </c>
      <c r="M51" s="10" t="s">
        <v>135</v>
      </c>
      <c r="N51" s="35">
        <f t="shared" ref="N51:O60" si="17">IFERROR(N15+N33,"-")</f>
        <v>17205</v>
      </c>
      <c r="O51" s="36">
        <f t="shared" si="17"/>
        <v>17698.7</v>
      </c>
      <c r="P51" s="10">
        <f t="shared" ref="P51:P60" si="18">IFERROR(N51/O51,"-")</f>
        <v>0.97210529586918815</v>
      </c>
      <c r="Q51" s="35">
        <f t="shared" ref="Q51:R60" si="19">IFERROR(Q15+Q33,"-")</f>
        <v>18949</v>
      </c>
      <c r="R51" s="36">
        <f t="shared" si="19"/>
        <v>18961.099999999999</v>
      </c>
      <c r="S51" s="11">
        <f t="shared" ref="S51:S60" si="20">IFERROR(Q51/R51,"-")</f>
        <v>0.9993618513693826</v>
      </c>
      <c r="T51" s="35">
        <f t="shared" ref="T51:U60" si="21">IFERROR(T15+T33,"-")</f>
        <v>18463</v>
      </c>
      <c r="U51" s="36">
        <f t="shared" si="21"/>
        <v>18871.300000000003</v>
      </c>
      <c r="V51" s="10">
        <f t="shared" ref="V51:V60" si="22">IFERROR(T51/U51,"-")</f>
        <v>0.97836397068564418</v>
      </c>
      <c r="W51" s="35">
        <f t="shared" ref="W51:W58" si="23">AVERAGE(K51,N51,Q51,T51)</f>
        <v>17607</v>
      </c>
      <c r="X51" s="36">
        <f t="shared" si="14"/>
        <v>17925.275000000001</v>
      </c>
      <c r="Y51" s="10">
        <f t="shared" si="15"/>
        <v>0.98224434492636781</v>
      </c>
    </row>
    <row r="52" spans="10:25" x14ac:dyDescent="0.2">
      <c r="J52" s="7" t="s">
        <v>24</v>
      </c>
      <c r="K52" s="35">
        <f t="shared" si="16"/>
        <v>53574</v>
      </c>
      <c r="L52" s="36">
        <f t="shared" si="16"/>
        <v>54791.38</v>
      </c>
      <c r="M52" s="10">
        <f t="shared" ref="M52:M62" si="24">IFERROR(K52/L52,"-")</f>
        <v>0.97778154154905395</v>
      </c>
      <c r="N52" s="35">
        <f t="shared" si="17"/>
        <v>54537</v>
      </c>
      <c r="O52" s="36">
        <f t="shared" si="17"/>
        <v>56641.48</v>
      </c>
      <c r="P52" s="10">
        <f t="shared" si="18"/>
        <v>0.96284560361064009</v>
      </c>
      <c r="Q52" s="35">
        <f t="shared" si="19"/>
        <v>54991</v>
      </c>
      <c r="R52" s="36">
        <f t="shared" si="19"/>
        <v>58340.770000000004</v>
      </c>
      <c r="S52" s="11">
        <f t="shared" si="20"/>
        <v>0.94258269131518146</v>
      </c>
      <c r="T52" s="35">
        <f t="shared" si="21"/>
        <v>52057</v>
      </c>
      <c r="U52" s="36">
        <f t="shared" si="21"/>
        <v>57010.880000000005</v>
      </c>
      <c r="V52" s="10">
        <f t="shared" si="22"/>
        <v>0.91310641056584274</v>
      </c>
      <c r="W52" s="35">
        <f t="shared" si="23"/>
        <v>53789.75</v>
      </c>
      <c r="X52" s="36">
        <f t="shared" si="14"/>
        <v>56696.127500000002</v>
      </c>
      <c r="Y52" s="10">
        <f t="shared" si="15"/>
        <v>0.94873763644615761</v>
      </c>
    </row>
    <row r="53" spans="10:25" x14ac:dyDescent="0.2">
      <c r="J53" s="7" t="s">
        <v>25</v>
      </c>
      <c r="K53" s="35">
        <f t="shared" si="16"/>
        <v>56157</v>
      </c>
      <c r="L53" s="36">
        <f t="shared" si="16"/>
        <v>56510.879999999997</v>
      </c>
      <c r="M53" s="10">
        <f t="shared" si="24"/>
        <v>0.9937378430489846</v>
      </c>
      <c r="N53" s="35">
        <f t="shared" si="17"/>
        <v>56586</v>
      </c>
      <c r="O53" s="36">
        <f t="shared" si="17"/>
        <v>57415.380000000005</v>
      </c>
      <c r="P53" s="10">
        <f t="shared" si="18"/>
        <v>0.98555474160407885</v>
      </c>
      <c r="Q53" s="35">
        <f t="shared" si="19"/>
        <v>56733</v>
      </c>
      <c r="R53" s="36">
        <f t="shared" si="19"/>
        <v>58623.78</v>
      </c>
      <c r="S53" s="11">
        <f t="shared" si="20"/>
        <v>0.96774721793784024</v>
      </c>
      <c r="T53" s="35">
        <f t="shared" si="21"/>
        <v>55002</v>
      </c>
      <c r="U53" s="36">
        <f t="shared" si="21"/>
        <v>57604.88</v>
      </c>
      <c r="V53" s="10">
        <f t="shared" si="22"/>
        <v>0.95481493928986572</v>
      </c>
      <c r="W53" s="35">
        <f t="shared" si="23"/>
        <v>56119.5</v>
      </c>
      <c r="X53" s="36">
        <f t="shared" si="14"/>
        <v>57538.73</v>
      </c>
      <c r="Y53" s="10">
        <f t="shared" si="15"/>
        <v>0.97533435305228311</v>
      </c>
    </row>
    <row r="54" spans="10:25" x14ac:dyDescent="0.2">
      <c r="J54" s="7" t="s">
        <v>26</v>
      </c>
      <c r="K54" s="35">
        <f t="shared" si="16"/>
        <v>50786</v>
      </c>
      <c r="L54" s="36">
        <f t="shared" si="16"/>
        <v>50778.68</v>
      </c>
      <c r="M54" s="10">
        <f t="shared" si="24"/>
        <v>1.0001441549878807</v>
      </c>
      <c r="N54" s="35">
        <f t="shared" si="17"/>
        <v>51039</v>
      </c>
      <c r="O54" s="36">
        <f t="shared" si="17"/>
        <v>51086.280000000006</v>
      </c>
      <c r="P54" s="10">
        <f t="shared" si="18"/>
        <v>0.99907450689304433</v>
      </c>
      <c r="Q54" s="35">
        <f t="shared" si="19"/>
        <v>51099</v>
      </c>
      <c r="R54" s="36">
        <f t="shared" si="19"/>
        <v>51570.58</v>
      </c>
      <c r="S54" s="11">
        <f t="shared" si="20"/>
        <v>0.99085563900968343</v>
      </c>
      <c r="T54" s="35">
        <f t="shared" si="21"/>
        <v>50072</v>
      </c>
      <c r="U54" s="36">
        <f t="shared" si="21"/>
        <v>50742.879999999997</v>
      </c>
      <c r="V54" s="10">
        <f t="shared" si="22"/>
        <v>0.98677883478430872</v>
      </c>
      <c r="W54" s="35">
        <f t="shared" si="23"/>
        <v>50749</v>
      </c>
      <c r="X54" s="36">
        <f t="shared" si="14"/>
        <v>51044.605000000003</v>
      </c>
      <c r="Y54" s="10">
        <f t="shared" si="15"/>
        <v>0.99420888848096678</v>
      </c>
    </row>
    <row r="55" spans="10:25" x14ac:dyDescent="0.2">
      <c r="J55" s="7" t="s">
        <v>27</v>
      </c>
      <c r="K55" s="35">
        <f t="shared" si="16"/>
        <v>48853</v>
      </c>
      <c r="L55" s="36">
        <f t="shared" si="16"/>
        <v>48589.18</v>
      </c>
      <c r="M55" s="10">
        <f t="shared" si="24"/>
        <v>1.0054296038747721</v>
      </c>
      <c r="N55" s="35">
        <f t="shared" si="17"/>
        <v>48911</v>
      </c>
      <c r="O55" s="36">
        <f t="shared" si="17"/>
        <v>48539.88</v>
      </c>
      <c r="P55" s="10">
        <f t="shared" si="18"/>
        <v>1.0076456719711711</v>
      </c>
      <c r="Q55" s="35">
        <f t="shared" si="19"/>
        <v>48758</v>
      </c>
      <c r="R55" s="36">
        <f t="shared" si="19"/>
        <v>48546.38</v>
      </c>
      <c r="S55" s="11">
        <f t="shared" si="20"/>
        <v>1.0043591303821213</v>
      </c>
      <c r="T55" s="35">
        <f t="shared" si="21"/>
        <v>47945</v>
      </c>
      <c r="U55" s="36">
        <f t="shared" si="21"/>
        <v>47695.99</v>
      </c>
      <c r="V55" s="10">
        <f t="shared" si="22"/>
        <v>1.0052207743250534</v>
      </c>
      <c r="W55" s="35">
        <f t="shared" si="23"/>
        <v>48616.75</v>
      </c>
      <c r="X55" s="36">
        <f t="shared" si="14"/>
        <v>48342.857499999998</v>
      </c>
      <c r="Y55" s="10">
        <f t="shared" si="15"/>
        <v>1.0056656249581442</v>
      </c>
    </row>
    <row r="56" spans="10:25" x14ac:dyDescent="0.2">
      <c r="J56" s="7" t="s">
        <v>28</v>
      </c>
      <c r="K56" s="35">
        <f t="shared" si="16"/>
        <v>50749</v>
      </c>
      <c r="L56" s="36">
        <f t="shared" si="16"/>
        <v>50454.080000000002</v>
      </c>
      <c r="M56" s="10">
        <f t="shared" si="24"/>
        <v>1.0058453151856104</v>
      </c>
      <c r="N56" s="35">
        <f t="shared" si="17"/>
        <v>50651</v>
      </c>
      <c r="O56" s="36">
        <f t="shared" si="17"/>
        <v>50318.080000000002</v>
      </c>
      <c r="P56" s="10">
        <f t="shared" si="18"/>
        <v>1.0066163096843121</v>
      </c>
      <c r="Q56" s="35">
        <f t="shared" si="19"/>
        <v>50250</v>
      </c>
      <c r="R56" s="36">
        <f t="shared" si="19"/>
        <v>50102.080000000002</v>
      </c>
      <c r="S56" s="11">
        <f t="shared" si="20"/>
        <v>1.0029523724364338</v>
      </c>
      <c r="T56" s="35">
        <f t="shared" si="21"/>
        <v>49425</v>
      </c>
      <c r="U56" s="36">
        <f t="shared" si="21"/>
        <v>49196.479999999996</v>
      </c>
      <c r="V56" s="10">
        <f t="shared" si="22"/>
        <v>1.004645047775776</v>
      </c>
      <c r="W56" s="35">
        <f t="shared" si="23"/>
        <v>50268.75</v>
      </c>
      <c r="X56" s="36">
        <f t="shared" si="14"/>
        <v>50017.679999999993</v>
      </c>
      <c r="Y56" s="10">
        <f t="shared" si="15"/>
        <v>1.0050196250605787</v>
      </c>
    </row>
    <row r="57" spans="10:25" x14ac:dyDescent="0.2">
      <c r="J57" s="7" t="s">
        <v>29</v>
      </c>
      <c r="K57" s="35">
        <f t="shared" si="16"/>
        <v>50589</v>
      </c>
      <c r="L57" s="36">
        <f t="shared" si="16"/>
        <v>50213.880000000005</v>
      </c>
      <c r="M57" s="10">
        <f t="shared" si="24"/>
        <v>1.0074704444269194</v>
      </c>
      <c r="N57" s="35">
        <f t="shared" si="17"/>
        <v>50389</v>
      </c>
      <c r="O57" s="36">
        <f t="shared" si="17"/>
        <v>49885.68</v>
      </c>
      <c r="P57" s="10">
        <f t="shared" si="18"/>
        <v>1.0100894685609176</v>
      </c>
      <c r="Q57" s="35">
        <f t="shared" si="19"/>
        <v>50106</v>
      </c>
      <c r="R57" s="36">
        <f t="shared" si="19"/>
        <v>49480.18</v>
      </c>
      <c r="S57" s="11">
        <f t="shared" si="20"/>
        <v>1.0126478925501079</v>
      </c>
      <c r="T57" s="35">
        <f t="shared" si="21"/>
        <v>49343</v>
      </c>
      <c r="U57" s="36">
        <f t="shared" si="21"/>
        <v>48587.58</v>
      </c>
      <c r="V57" s="10">
        <f t="shared" si="22"/>
        <v>1.0155475946733712</v>
      </c>
      <c r="W57" s="35">
        <f t="shared" si="23"/>
        <v>50106.75</v>
      </c>
      <c r="X57" s="36">
        <f t="shared" si="14"/>
        <v>49541.83</v>
      </c>
      <c r="Y57" s="10">
        <f t="shared" si="15"/>
        <v>1.011402889235218</v>
      </c>
    </row>
    <row r="58" spans="10:25" x14ac:dyDescent="0.2">
      <c r="J58" s="7" t="s">
        <v>30</v>
      </c>
      <c r="K58" s="35">
        <f t="shared" si="16"/>
        <v>46717</v>
      </c>
      <c r="L58" s="36">
        <f t="shared" si="16"/>
        <v>46386.48</v>
      </c>
      <c r="M58" s="10">
        <f t="shared" si="24"/>
        <v>1.007125352042233</v>
      </c>
      <c r="N58" s="35">
        <f t="shared" si="17"/>
        <v>46645</v>
      </c>
      <c r="O58" s="36">
        <f t="shared" si="17"/>
        <v>46253.380000000005</v>
      </c>
      <c r="P58" s="10">
        <f t="shared" si="18"/>
        <v>1.0084668406935882</v>
      </c>
      <c r="Q58" s="35">
        <f t="shared" si="19"/>
        <v>46270</v>
      </c>
      <c r="R58" s="36">
        <f t="shared" si="19"/>
        <v>46062.080000000002</v>
      </c>
      <c r="S58" s="11">
        <f t="shared" si="20"/>
        <v>1.0045139081865169</v>
      </c>
      <c r="T58" s="35">
        <f t="shared" si="21"/>
        <v>45726</v>
      </c>
      <c r="U58" s="36">
        <f t="shared" si="21"/>
        <v>45569.59</v>
      </c>
      <c r="V58" s="10">
        <f t="shared" si="22"/>
        <v>1.0034323328342432</v>
      </c>
      <c r="W58" s="35">
        <f t="shared" si="23"/>
        <v>46339.5</v>
      </c>
      <c r="X58" s="36">
        <f t="shared" si="14"/>
        <v>46067.8825</v>
      </c>
      <c r="Y58" s="10">
        <f t="shared" si="15"/>
        <v>1.0058960274547024</v>
      </c>
    </row>
    <row r="59" spans="10:25" x14ac:dyDescent="0.2">
      <c r="J59" s="7" t="s">
        <v>31</v>
      </c>
      <c r="K59" s="35">
        <f t="shared" si="16"/>
        <v>43302</v>
      </c>
      <c r="L59" s="36">
        <f t="shared" si="16"/>
        <v>42737.99</v>
      </c>
      <c r="M59" s="10">
        <f t="shared" si="24"/>
        <v>1.0131969238609491</v>
      </c>
      <c r="N59" s="35">
        <f t="shared" si="17"/>
        <v>43324</v>
      </c>
      <c r="O59" s="36">
        <f t="shared" si="17"/>
        <v>42610.49</v>
      </c>
      <c r="P59" s="10">
        <f t="shared" si="18"/>
        <v>1.016744937690226</v>
      </c>
      <c r="Q59" s="35">
        <f t="shared" si="19"/>
        <v>43109</v>
      </c>
      <c r="R59" s="36">
        <f t="shared" si="19"/>
        <v>42421.29</v>
      </c>
      <c r="S59" s="11">
        <f t="shared" si="20"/>
        <v>1.016211435342961</v>
      </c>
      <c r="T59" s="35">
        <f t="shared" si="21"/>
        <v>42789</v>
      </c>
      <c r="U59" s="36">
        <f t="shared" si="21"/>
        <v>42081.39</v>
      </c>
      <c r="V59" s="10">
        <f t="shared" si="22"/>
        <v>1.0168152715487773</v>
      </c>
      <c r="W59" s="35">
        <f>AVERAGE(K59,N59,Q59,T59)</f>
        <v>43131</v>
      </c>
      <c r="X59" s="36">
        <f>AVERAGE(L59,O59,R59,U59)</f>
        <v>42462.789999999994</v>
      </c>
      <c r="Y59" s="10">
        <f t="shared" si="15"/>
        <v>1.0157363658864622</v>
      </c>
    </row>
    <row r="60" spans="10:25" x14ac:dyDescent="0.2">
      <c r="J60" s="7" t="s">
        <v>32</v>
      </c>
      <c r="K60" s="35">
        <f t="shared" si="16"/>
        <v>41094</v>
      </c>
      <c r="L60" s="36">
        <f t="shared" si="16"/>
        <v>40204.990000000005</v>
      </c>
      <c r="M60" s="10">
        <f t="shared" si="24"/>
        <v>1.0221119318771126</v>
      </c>
      <c r="N60" s="35">
        <f t="shared" si="17"/>
        <v>39107</v>
      </c>
      <c r="O60" s="36">
        <f t="shared" si="17"/>
        <v>38016.89</v>
      </c>
      <c r="P60" s="10">
        <f t="shared" si="18"/>
        <v>1.0286743602646087</v>
      </c>
      <c r="Q60" s="35">
        <f t="shared" si="19"/>
        <v>37030</v>
      </c>
      <c r="R60" s="36">
        <f t="shared" si="19"/>
        <v>35948.79</v>
      </c>
      <c r="S60" s="11">
        <f t="shared" si="20"/>
        <v>1.0300763947826894</v>
      </c>
      <c r="T60" s="35">
        <f t="shared" si="21"/>
        <v>34943</v>
      </c>
      <c r="U60" s="36">
        <f t="shared" si="21"/>
        <v>33665.589999999997</v>
      </c>
      <c r="V60" s="10">
        <f t="shared" si="22"/>
        <v>1.0379440847464727</v>
      </c>
      <c r="W60" s="35">
        <f>AVERAGE(K60,N60,Q60,T60)</f>
        <v>38043.5</v>
      </c>
      <c r="X60" s="36">
        <f>AVERAGE(L60,O60,R60,U60)</f>
        <v>36959.065000000002</v>
      </c>
      <c r="Y60" s="10">
        <f t="shared" si="15"/>
        <v>1.0293415160800199</v>
      </c>
    </row>
    <row r="61" spans="10:25" x14ac:dyDescent="0.2">
      <c r="J61" s="37"/>
      <c r="K61" s="36"/>
      <c r="L61" s="36"/>
      <c r="M61" s="10"/>
      <c r="N61" s="36"/>
      <c r="O61" s="36"/>
      <c r="P61" s="10"/>
      <c r="Q61" s="36"/>
      <c r="R61" s="36"/>
      <c r="S61" s="10"/>
      <c r="T61" s="36"/>
      <c r="U61" s="36"/>
      <c r="V61" s="10"/>
      <c r="W61" s="36"/>
      <c r="X61" s="36"/>
      <c r="Y61" s="10"/>
    </row>
    <row r="62" spans="10:25" ht="12" thickBot="1" x14ac:dyDescent="0.25">
      <c r="J62" s="12" t="s">
        <v>4</v>
      </c>
      <c r="K62" s="13">
        <f>K26+K44</f>
        <v>461585</v>
      </c>
      <c r="L62" s="13">
        <f>L26+L44</f>
        <v>460039.74</v>
      </c>
      <c r="M62" s="14">
        <f t="shared" si="24"/>
        <v>1.0033589706837065</v>
      </c>
      <c r="N62" s="13">
        <f>N26+N44</f>
        <v>462810</v>
      </c>
      <c r="O62" s="13">
        <f>O26+O44</f>
        <v>461625.43999999994</v>
      </c>
      <c r="P62" s="14">
        <f>IFERROR(N62/O62,"-")</f>
        <v>1.0025660630835251</v>
      </c>
      <c r="Q62" s="13">
        <f>Q26+Q44</f>
        <v>462249</v>
      </c>
      <c r="R62" s="13">
        <f>R26+R44</f>
        <v>463241.63</v>
      </c>
      <c r="S62" s="14">
        <f>IFERROR(Q62/R62,"-")</f>
        <v>0.99785720899047869</v>
      </c>
      <c r="T62" s="13">
        <f>T26+T44</f>
        <v>450945</v>
      </c>
      <c r="U62" s="13">
        <f>U26+U44</f>
        <v>454181.65999999992</v>
      </c>
      <c r="V62" s="14">
        <f>IFERROR(T62/U62,"-")</f>
        <v>0.99287364443557691</v>
      </c>
      <c r="W62" s="13">
        <f>SUM(W50:W60)</f>
        <v>459397.25</v>
      </c>
      <c r="X62" s="13">
        <f>SUM(X50:X60)</f>
        <v>459772.11749999999</v>
      </c>
      <c r="Y62" s="15">
        <f>W62/X62</f>
        <v>0.99918466673873496</v>
      </c>
    </row>
    <row r="65" spans="1:25" x14ac:dyDescent="0.2">
      <c r="A65" s="41"/>
      <c r="B65" s="41" t="str">
        <f>B8</f>
        <v>J</v>
      </c>
      <c r="C65" s="41" t="s">
        <v>5</v>
      </c>
      <c r="D65" s="41">
        <f>D8</f>
        <v>3</v>
      </c>
      <c r="E65" s="41" t="s">
        <v>5</v>
      </c>
      <c r="F65" s="41">
        <f>F8+1</f>
        <v>2</v>
      </c>
      <c r="G65" s="41"/>
      <c r="H65" s="41"/>
      <c r="I65" s="41"/>
      <c r="J65" s="41" t="s">
        <v>17</v>
      </c>
      <c r="K65" s="41"/>
      <c r="L65" s="41"/>
      <c r="M65" s="41"/>
    </row>
    <row r="67" spans="1:25" x14ac:dyDescent="0.2">
      <c r="B67" s="16" t="str">
        <f>B65</f>
        <v>J</v>
      </c>
      <c r="C67" s="16" t="s">
        <v>5</v>
      </c>
      <c r="D67" s="16">
        <f>D65</f>
        <v>3</v>
      </c>
      <c r="E67" s="16" t="s">
        <v>5</v>
      </c>
      <c r="F67" s="16">
        <f>F65</f>
        <v>2</v>
      </c>
      <c r="G67" s="16" t="s">
        <v>5</v>
      </c>
      <c r="H67" s="16">
        <v>1</v>
      </c>
      <c r="J67" s="16" t="s">
        <v>136</v>
      </c>
    </row>
    <row r="68" spans="1:25" ht="12" thickBot="1" x14ac:dyDescent="0.25"/>
    <row r="69" spans="1:25" x14ac:dyDescent="0.2">
      <c r="J69" s="82" t="s">
        <v>21</v>
      </c>
      <c r="K69" s="82" t="s">
        <v>8</v>
      </c>
      <c r="L69" s="83"/>
      <c r="M69" s="84"/>
      <c r="N69" s="82" t="s">
        <v>9</v>
      </c>
      <c r="O69" s="83"/>
      <c r="P69" s="84"/>
      <c r="Q69" s="83" t="s">
        <v>10</v>
      </c>
      <c r="R69" s="83"/>
      <c r="S69" s="83"/>
      <c r="T69" s="82" t="s">
        <v>11</v>
      </c>
      <c r="U69" s="83"/>
      <c r="V69" s="84"/>
      <c r="W69" s="83" t="s">
        <v>12</v>
      </c>
      <c r="X69" s="83"/>
      <c r="Y69" s="84"/>
    </row>
    <row r="70" spans="1:25" x14ac:dyDescent="0.2">
      <c r="J70" s="93"/>
      <c r="K70" s="3" t="s">
        <v>13</v>
      </c>
      <c r="L70" s="4" t="s">
        <v>14</v>
      </c>
      <c r="M70" s="5" t="s">
        <v>15</v>
      </c>
      <c r="N70" s="3" t="s">
        <v>13</v>
      </c>
      <c r="O70" s="4" t="s">
        <v>14</v>
      </c>
      <c r="P70" s="5" t="s">
        <v>15</v>
      </c>
      <c r="Q70" s="4" t="s">
        <v>13</v>
      </c>
      <c r="R70" s="4" t="s">
        <v>14</v>
      </c>
      <c r="S70" s="4" t="s">
        <v>15</v>
      </c>
      <c r="T70" s="3" t="s">
        <v>13</v>
      </c>
      <c r="U70" s="4" t="s">
        <v>14</v>
      </c>
      <c r="V70" s="5" t="s">
        <v>15</v>
      </c>
      <c r="W70" s="4" t="s">
        <v>13</v>
      </c>
      <c r="X70" s="4" t="s">
        <v>14</v>
      </c>
      <c r="Y70" s="5" t="s">
        <v>15</v>
      </c>
    </row>
    <row r="71" spans="1:25" x14ac:dyDescent="0.2">
      <c r="J71" s="7" t="s">
        <v>22</v>
      </c>
      <c r="K71" s="35">
        <f t="shared" ref="K71:L81" si="25">IFERROR(K128*10^6/K14,"-")</f>
        <v>3146.2189910600259</v>
      </c>
      <c r="L71" s="36">
        <f t="shared" si="25"/>
        <v>3129.5821344737774</v>
      </c>
      <c r="M71" s="10">
        <f>IFERROR(K71/L71,"-")</f>
        <v>1.0053159993479597</v>
      </c>
      <c r="N71" s="35">
        <f>IFERROR(N128*10^6/N14,"-")</f>
        <v>3252.5878079402783</v>
      </c>
      <c r="O71" s="36">
        <f>IFERROR(O128*10^6/O14,"-")</f>
        <v>3206.588869553349</v>
      </c>
      <c r="P71" s="10">
        <f>IFERROR(N71/O71,"-")</f>
        <v>1.0143451313087533</v>
      </c>
      <c r="Q71" s="35">
        <f>IFERROR(Q128*10^6/Q14,"-")</f>
        <v>3256.9371793029104</v>
      </c>
      <c r="R71" s="36">
        <f>IFERROR(R128*10^6/R14,"-")</f>
        <v>3209.1112325937529</v>
      </c>
      <c r="S71" s="11">
        <f>IFERROR(Q71/R71,"-")</f>
        <v>1.0149031751294275</v>
      </c>
      <c r="T71" s="35">
        <f>IFERROR(T128*10^6/T14,"-")</f>
        <v>3526.2348477751757</v>
      </c>
      <c r="U71" s="36">
        <f>IFERROR(U128*10^6/U14,"-")</f>
        <v>3367.7857391304346</v>
      </c>
      <c r="V71" s="10">
        <f>IFERROR(T71/U71,"-")</f>
        <v>1.0470484528762369</v>
      </c>
      <c r="W71" s="35">
        <f>AVERAGE(K71,N71,Q71,T71)</f>
        <v>3295.4947065195975</v>
      </c>
      <c r="X71" s="36">
        <f t="shared" ref="X71:X79" si="26">AVERAGE(L71,O71,R71,U71)</f>
        <v>3228.2669939378284</v>
      </c>
      <c r="Y71" s="10">
        <f t="shared" ref="Y71:Y81" si="27">W71/X71</f>
        <v>1.0208247064781235</v>
      </c>
    </row>
    <row r="72" spans="1:25" x14ac:dyDescent="0.2">
      <c r="J72" s="7" t="s">
        <v>23</v>
      </c>
      <c r="K72" s="35">
        <f t="shared" si="25"/>
        <v>2828.5348706961358</v>
      </c>
      <c r="L72" s="36">
        <f t="shared" si="25"/>
        <v>2818.1218247044312</v>
      </c>
      <c r="M72" s="10">
        <f t="shared" ref="M72:M81" si="28">IFERROR(K72/L72,"-")</f>
        <v>1.0036950304633465</v>
      </c>
      <c r="N72" s="35">
        <f t="shared" ref="N72:O81" si="29">IFERROR(N129*10^6/N15,"-")</f>
        <v>2969.0562869094488</v>
      </c>
      <c r="O72" s="36">
        <f t="shared" si="29"/>
        <v>2932.7284663013425</v>
      </c>
      <c r="P72" s="10">
        <f t="shared" ref="P72:P81" si="30">IFERROR(N72/O72,"-")</f>
        <v>1.0123870385634173</v>
      </c>
      <c r="Q72" s="35">
        <f t="shared" ref="Q72:R81" si="31">IFERROR(Q129*10^6/Q15,"-")</f>
        <v>3012.2475021705154</v>
      </c>
      <c r="R72" s="36">
        <f t="shared" si="31"/>
        <v>2978.4412874884279</v>
      </c>
      <c r="S72" s="11">
        <f t="shared" ref="S72:S81" si="32">IFERROR(Q72/R72,"-")</f>
        <v>1.0113503042091505</v>
      </c>
      <c r="T72" s="35">
        <f t="shared" ref="T72:U81" si="33">IFERROR(T129*10^6/T15,"-")</f>
        <v>3271.6297108892054</v>
      </c>
      <c r="U72" s="36">
        <f t="shared" si="33"/>
        <v>3164.697177973871</v>
      </c>
      <c r="V72" s="10">
        <f t="shared" ref="V72:V81" si="34">IFERROR(T72/U72,"-")</f>
        <v>1.033789183262013</v>
      </c>
      <c r="W72" s="35">
        <f t="shared" ref="W72:W79" si="35">AVERAGE(K72,N72,Q72,T72)</f>
        <v>3020.3670926663262</v>
      </c>
      <c r="X72" s="36">
        <f t="shared" si="26"/>
        <v>2973.497189117018</v>
      </c>
      <c r="Y72" s="10">
        <f t="shared" si="27"/>
        <v>1.0157625518264661</v>
      </c>
    </row>
    <row r="73" spans="1:25" x14ac:dyDescent="0.2">
      <c r="J73" s="7" t="s">
        <v>24</v>
      </c>
      <c r="K73" s="35">
        <f t="shared" si="25"/>
        <v>3385.9814515998382</v>
      </c>
      <c r="L73" s="36">
        <f t="shared" si="25"/>
        <v>3360.7182078063133</v>
      </c>
      <c r="M73" s="10">
        <f t="shared" si="28"/>
        <v>1.0075172157352685</v>
      </c>
      <c r="N73" s="35">
        <f t="shared" si="29"/>
        <v>3472.8451032226126</v>
      </c>
      <c r="O73" s="36">
        <f t="shared" si="29"/>
        <v>3440.9141168060023</v>
      </c>
      <c r="P73" s="10">
        <f t="shared" si="30"/>
        <v>1.0092797975574728</v>
      </c>
      <c r="Q73" s="35">
        <f t="shared" si="31"/>
        <v>3488.928586241952</v>
      </c>
      <c r="R73" s="36">
        <f t="shared" si="31"/>
        <v>3448.5348895001139</v>
      </c>
      <c r="S73" s="11">
        <f t="shared" si="32"/>
        <v>1.0117132921765781</v>
      </c>
      <c r="T73" s="35">
        <f t="shared" si="33"/>
        <v>3708.9353158798904</v>
      </c>
      <c r="U73" s="36">
        <f t="shared" si="33"/>
        <v>3613.8368525780729</v>
      </c>
      <c r="V73" s="10">
        <f t="shared" si="34"/>
        <v>1.0263150958887297</v>
      </c>
      <c r="W73" s="35">
        <f t="shared" si="35"/>
        <v>3514.1726142360731</v>
      </c>
      <c r="X73" s="36">
        <f t="shared" si="26"/>
        <v>3466.0010166726256</v>
      </c>
      <c r="Y73" s="10">
        <f t="shared" si="27"/>
        <v>1.0138983218215245</v>
      </c>
    </row>
    <row r="74" spans="1:25" x14ac:dyDescent="0.2">
      <c r="J74" s="7" t="s">
        <v>25</v>
      </c>
      <c r="K74" s="35">
        <f t="shared" si="25"/>
        <v>3716.8282708830097</v>
      </c>
      <c r="L74" s="36">
        <f t="shared" si="25"/>
        <v>3669.8377271974282</v>
      </c>
      <c r="M74" s="10">
        <f t="shared" si="28"/>
        <v>1.0128045290224501</v>
      </c>
      <c r="N74" s="35">
        <f t="shared" si="29"/>
        <v>3761.9900202196409</v>
      </c>
      <c r="O74" s="36">
        <f t="shared" si="29"/>
        <v>3700.3652656054155</v>
      </c>
      <c r="P74" s="10">
        <f t="shared" si="30"/>
        <v>1.016653695024927</v>
      </c>
      <c r="Q74" s="35">
        <f t="shared" si="31"/>
        <v>3740.6847480636125</v>
      </c>
      <c r="R74" s="36">
        <f t="shared" si="31"/>
        <v>3658.485197438049</v>
      </c>
      <c r="S74" s="11">
        <f t="shared" si="32"/>
        <v>1.0224681927599777</v>
      </c>
      <c r="T74" s="35">
        <f t="shared" si="33"/>
        <v>3898.900749711649</v>
      </c>
      <c r="U74" s="36">
        <f t="shared" si="33"/>
        <v>3765.0154621115066</v>
      </c>
      <c r="V74" s="10">
        <f t="shared" si="34"/>
        <v>1.0355603553152626</v>
      </c>
      <c r="W74" s="35">
        <f t="shared" si="35"/>
        <v>3779.6009472194778</v>
      </c>
      <c r="X74" s="36">
        <f t="shared" si="26"/>
        <v>3698.4259130881001</v>
      </c>
      <c r="Y74" s="10">
        <f t="shared" si="27"/>
        <v>1.0219485359552867</v>
      </c>
    </row>
    <row r="75" spans="1:25" x14ac:dyDescent="0.2">
      <c r="J75" s="7" t="s">
        <v>26</v>
      </c>
      <c r="K75" s="35">
        <f t="shared" si="25"/>
        <v>3512.744607137673</v>
      </c>
      <c r="L75" s="36">
        <f t="shared" si="25"/>
        <v>3467.5894519958024</v>
      </c>
      <c r="M75" s="10">
        <f t="shared" si="28"/>
        <v>1.0130220592048118</v>
      </c>
      <c r="N75" s="35">
        <f t="shared" si="29"/>
        <v>3542.5068882645342</v>
      </c>
      <c r="O75" s="36">
        <f t="shared" si="29"/>
        <v>3483.1067797553414</v>
      </c>
      <c r="P75" s="10">
        <f t="shared" si="30"/>
        <v>1.017053771895378</v>
      </c>
      <c r="Q75" s="35">
        <f t="shared" si="31"/>
        <v>3517.2692528992966</v>
      </c>
      <c r="R75" s="36">
        <f t="shared" si="31"/>
        <v>3433.6257296991907</v>
      </c>
      <c r="S75" s="11">
        <f t="shared" si="32"/>
        <v>1.0243601166186023</v>
      </c>
      <c r="T75" s="35">
        <f t="shared" si="33"/>
        <v>3639.3594596113326</v>
      </c>
      <c r="U75" s="36">
        <f t="shared" si="33"/>
        <v>3510.9169646546729</v>
      </c>
      <c r="V75" s="10">
        <f t="shared" si="34"/>
        <v>1.0365837461408869</v>
      </c>
      <c r="W75" s="35">
        <f t="shared" si="35"/>
        <v>3552.9700519782091</v>
      </c>
      <c r="X75" s="36">
        <f t="shared" si="26"/>
        <v>3473.8097315262521</v>
      </c>
      <c r="Y75" s="10">
        <f t="shared" si="27"/>
        <v>1.0227877536681254</v>
      </c>
    </row>
    <row r="76" spans="1:25" x14ac:dyDescent="0.2">
      <c r="J76" s="7" t="s">
        <v>27</v>
      </c>
      <c r="K76" s="35">
        <f t="shared" si="25"/>
        <v>3366.8568107031151</v>
      </c>
      <c r="L76" s="36">
        <f t="shared" si="25"/>
        <v>3313.6814283366921</v>
      </c>
      <c r="M76" s="10">
        <f t="shared" si="28"/>
        <v>1.0160472222560979</v>
      </c>
      <c r="N76" s="35">
        <f t="shared" si="29"/>
        <v>3377.7104025456729</v>
      </c>
      <c r="O76" s="36">
        <f t="shared" si="29"/>
        <v>3322.819335723676</v>
      </c>
      <c r="P76" s="10">
        <f t="shared" si="30"/>
        <v>1.0165194256070025</v>
      </c>
      <c r="Q76" s="35">
        <f t="shared" si="31"/>
        <v>3352.4659530670106</v>
      </c>
      <c r="R76" s="36">
        <f t="shared" si="31"/>
        <v>3277.9835785236182</v>
      </c>
      <c r="S76" s="11">
        <f t="shared" si="32"/>
        <v>1.0227220096620919</v>
      </c>
      <c r="T76" s="35">
        <f t="shared" si="33"/>
        <v>3448.5641165751554</v>
      </c>
      <c r="U76" s="36">
        <f t="shared" si="33"/>
        <v>3340.1790485837028</v>
      </c>
      <c r="V76" s="10">
        <f t="shared" si="34"/>
        <v>1.0324488796603313</v>
      </c>
      <c r="W76" s="35">
        <f t="shared" si="35"/>
        <v>3386.3993207227386</v>
      </c>
      <c r="X76" s="36">
        <f t="shared" si="26"/>
        <v>3313.6658477919223</v>
      </c>
      <c r="Y76" s="10">
        <f t="shared" si="27"/>
        <v>1.021949549614148</v>
      </c>
    </row>
    <row r="77" spans="1:25" x14ac:dyDescent="0.2">
      <c r="J77" s="7" t="s">
        <v>28</v>
      </c>
      <c r="K77" s="35">
        <f t="shared" si="25"/>
        <v>3301.2378280246967</v>
      </c>
      <c r="L77" s="36">
        <f t="shared" si="25"/>
        <v>3283.7289229285757</v>
      </c>
      <c r="M77" s="10">
        <f t="shared" si="28"/>
        <v>1.0053320190268646</v>
      </c>
      <c r="N77" s="35">
        <f t="shared" si="29"/>
        <v>3314.1047613006895</v>
      </c>
      <c r="O77" s="36">
        <f t="shared" si="29"/>
        <v>3289.4555354820277</v>
      </c>
      <c r="P77" s="10">
        <f t="shared" si="30"/>
        <v>1.0074934059915936</v>
      </c>
      <c r="Q77" s="35">
        <f t="shared" si="31"/>
        <v>3271.8154655081853</v>
      </c>
      <c r="R77" s="36">
        <f t="shared" si="31"/>
        <v>3243.1950421975212</v>
      </c>
      <c r="S77" s="11">
        <f t="shared" si="32"/>
        <v>1.0088247616742998</v>
      </c>
      <c r="T77" s="35">
        <f t="shared" si="33"/>
        <v>3373.896067879668</v>
      </c>
      <c r="U77" s="36">
        <f t="shared" si="33"/>
        <v>3291.4025722999822</v>
      </c>
      <c r="V77" s="10">
        <f t="shared" si="34"/>
        <v>1.0250633259735349</v>
      </c>
      <c r="W77" s="35">
        <f t="shared" si="35"/>
        <v>3315.26353067831</v>
      </c>
      <c r="X77" s="36">
        <f t="shared" si="26"/>
        <v>3276.9455182270267</v>
      </c>
      <c r="Y77" s="10">
        <f t="shared" si="27"/>
        <v>1.0116932101062257</v>
      </c>
    </row>
    <row r="78" spans="1:25" x14ac:dyDescent="0.2">
      <c r="J78" s="7" t="s">
        <v>29</v>
      </c>
      <c r="K78" s="35">
        <f t="shared" si="25"/>
        <v>3369.5663247320203</v>
      </c>
      <c r="L78" s="36">
        <f t="shared" si="25"/>
        <v>3357.6495444567245</v>
      </c>
      <c r="M78" s="10">
        <f t="shared" si="28"/>
        <v>1.0035491435653163</v>
      </c>
      <c r="N78" s="35">
        <f t="shared" si="29"/>
        <v>3390.6919307508006</v>
      </c>
      <c r="O78" s="36">
        <f t="shared" si="29"/>
        <v>3372.4803381493798</v>
      </c>
      <c r="P78" s="10">
        <f t="shared" si="30"/>
        <v>1.0054000589404219</v>
      </c>
      <c r="Q78" s="35">
        <f t="shared" si="31"/>
        <v>3340.8556478020414</v>
      </c>
      <c r="R78" s="36">
        <f t="shared" si="31"/>
        <v>3328.6846788575826</v>
      </c>
      <c r="S78" s="11">
        <f t="shared" si="32"/>
        <v>1.0036563898712796</v>
      </c>
      <c r="T78" s="35">
        <f t="shared" si="33"/>
        <v>3442.5845556909467</v>
      </c>
      <c r="U78" s="36">
        <f t="shared" si="33"/>
        <v>3383.4649940721206</v>
      </c>
      <c r="V78" s="10">
        <f t="shared" si="34"/>
        <v>1.017473082098501</v>
      </c>
      <c r="W78" s="35">
        <f t="shared" si="35"/>
        <v>3385.9246147439521</v>
      </c>
      <c r="X78" s="36">
        <f t="shared" si="26"/>
        <v>3360.569888883952</v>
      </c>
      <c r="Y78" s="10">
        <f t="shared" si="27"/>
        <v>1.0075447696963149</v>
      </c>
    </row>
    <row r="79" spans="1:25" x14ac:dyDescent="0.2">
      <c r="J79" s="7" t="s">
        <v>30</v>
      </c>
      <c r="K79" s="35">
        <f t="shared" si="25"/>
        <v>3499.3571706157982</v>
      </c>
      <c r="L79" s="36">
        <f t="shared" si="25"/>
        <v>3496.6914347904044</v>
      </c>
      <c r="M79" s="10">
        <f t="shared" si="28"/>
        <v>1.0007623594689743</v>
      </c>
      <c r="N79" s="35">
        <f t="shared" si="29"/>
        <v>3533.490603586662</v>
      </c>
      <c r="O79" s="36">
        <f t="shared" si="29"/>
        <v>3519.4435200578441</v>
      </c>
      <c r="P79" s="10">
        <f t="shared" si="30"/>
        <v>1.0039912797147508</v>
      </c>
      <c r="Q79" s="35">
        <f t="shared" si="31"/>
        <v>3493.519152225379</v>
      </c>
      <c r="R79" s="36">
        <f t="shared" si="31"/>
        <v>3476.0375860942813</v>
      </c>
      <c r="S79" s="11">
        <f t="shared" si="32"/>
        <v>1.005029164874693</v>
      </c>
      <c r="T79" s="35">
        <f t="shared" si="33"/>
        <v>3597.8007961481408</v>
      </c>
      <c r="U79" s="36">
        <f t="shared" si="33"/>
        <v>3538.0517119631518</v>
      </c>
      <c r="V79" s="10">
        <f t="shared" si="34"/>
        <v>1.0168875666748907</v>
      </c>
      <c r="W79" s="35">
        <f t="shared" si="35"/>
        <v>3531.0419306439953</v>
      </c>
      <c r="X79" s="36">
        <f t="shared" si="26"/>
        <v>3507.5560632264205</v>
      </c>
      <c r="Y79" s="10">
        <f t="shared" si="27"/>
        <v>1.0066957924532705</v>
      </c>
    </row>
    <row r="80" spans="1:25" x14ac:dyDescent="0.2">
      <c r="J80" s="7" t="s">
        <v>31</v>
      </c>
      <c r="K80" s="35">
        <f t="shared" si="25"/>
        <v>3571.2599757642652</v>
      </c>
      <c r="L80" s="36">
        <f t="shared" si="25"/>
        <v>3588.3474343992966</v>
      </c>
      <c r="M80" s="10">
        <f t="shared" si="28"/>
        <v>0.99523807018483645</v>
      </c>
      <c r="N80" s="35">
        <f t="shared" si="29"/>
        <v>3598.10842462541</v>
      </c>
      <c r="O80" s="36">
        <f t="shared" si="29"/>
        <v>3614.0315639550836</v>
      </c>
      <c r="P80" s="10">
        <f t="shared" si="30"/>
        <v>0.99559407851096693</v>
      </c>
      <c r="Q80" s="35">
        <f t="shared" si="31"/>
        <v>3557.2652382526444</v>
      </c>
      <c r="R80" s="36">
        <f t="shared" si="31"/>
        <v>3571.0890301110471</v>
      </c>
      <c r="S80" s="11">
        <f t="shared" si="32"/>
        <v>0.99612897025477609</v>
      </c>
      <c r="T80" s="35">
        <f t="shared" si="33"/>
        <v>3668.4704776422768</v>
      </c>
      <c r="U80" s="36">
        <f t="shared" si="33"/>
        <v>3637.0016623333672</v>
      </c>
      <c r="V80" s="10">
        <f t="shared" si="34"/>
        <v>1.00865240608351</v>
      </c>
      <c r="W80" s="35">
        <f>AVERAGE(K80,N80,Q80,T80)</f>
        <v>3598.776029071149</v>
      </c>
      <c r="X80" s="36">
        <f>AVERAGE(L80,O80,R80,U80)</f>
        <v>3602.6174226996986</v>
      </c>
      <c r="Y80" s="10">
        <f t="shared" si="27"/>
        <v>0.99893372146474801</v>
      </c>
    </row>
    <row r="81" spans="2:25" x14ac:dyDescent="0.2">
      <c r="J81" s="7" t="s">
        <v>32</v>
      </c>
      <c r="K81" s="35">
        <f t="shared" si="25"/>
        <v>3466.8039946956305</v>
      </c>
      <c r="L81" s="36">
        <f t="shared" si="25"/>
        <v>3523.1068751353878</v>
      </c>
      <c r="M81" s="10">
        <f t="shared" si="28"/>
        <v>0.98401896892849905</v>
      </c>
      <c r="N81" s="35">
        <f t="shared" si="29"/>
        <v>3503.6960147288305</v>
      </c>
      <c r="O81" s="36">
        <f t="shared" si="29"/>
        <v>3552.1822400533529</v>
      </c>
      <c r="P81" s="10">
        <f t="shared" si="30"/>
        <v>0.98635029904214766</v>
      </c>
      <c r="Q81" s="35">
        <f t="shared" si="31"/>
        <v>3458.7456331955636</v>
      </c>
      <c r="R81" s="36">
        <f t="shared" si="31"/>
        <v>3505.1361425622445</v>
      </c>
      <c r="S81" s="11">
        <f t="shared" si="32"/>
        <v>0.98676499072222357</v>
      </c>
      <c r="T81" s="35">
        <f t="shared" si="33"/>
        <v>3566.9067705538132</v>
      </c>
      <c r="U81" s="36">
        <f t="shared" si="33"/>
        <v>3568.9445295381024</v>
      </c>
      <c r="V81" s="10">
        <f t="shared" si="34"/>
        <v>0.99942903035689579</v>
      </c>
      <c r="W81" s="35">
        <f>AVERAGE(K81,N81,Q81,T81)</f>
        <v>3499.0381032934592</v>
      </c>
      <c r="X81" s="36">
        <f>AVERAGE(L81,O81,R81,U81)</f>
        <v>3537.342446822272</v>
      </c>
      <c r="Y81" s="10">
        <f t="shared" si="27"/>
        <v>0.98917143474100933</v>
      </c>
    </row>
    <row r="82" spans="2:25" x14ac:dyDescent="0.2">
      <c r="J82" s="37"/>
      <c r="K82" s="36"/>
      <c r="L82" s="36"/>
      <c r="M82" s="10"/>
      <c r="N82" s="36"/>
      <c r="O82" s="36"/>
      <c r="P82" s="10"/>
      <c r="Q82" s="36"/>
      <c r="R82" s="36"/>
      <c r="S82" s="10"/>
      <c r="T82" s="36"/>
      <c r="U82" s="36"/>
      <c r="V82" s="10"/>
      <c r="W82" s="36"/>
      <c r="X82" s="36"/>
      <c r="Y82" s="10"/>
    </row>
    <row r="83" spans="2:25" ht="12" thickBot="1" x14ac:dyDescent="0.25">
      <c r="J83" s="12" t="s">
        <v>4</v>
      </c>
      <c r="K83" s="13">
        <f>IFERROR(K140*10^6/K26,"-")</f>
        <v>3444.5272878733513</v>
      </c>
      <c r="L83" s="13">
        <f>IFERROR(L140*10^6/L26,"-")</f>
        <v>3428.0151934544451</v>
      </c>
      <c r="M83" s="14">
        <f>IFERROR(K83/L83,"-")</f>
        <v>1.0048168089950227</v>
      </c>
      <c r="N83" s="13">
        <f>IFERROR(N140*10^6/N26,"-")</f>
        <v>3482.8992108798329</v>
      </c>
      <c r="O83" s="13">
        <f>IFERROR(O140*10^6/O26,"-")</f>
        <v>3457.5386236897298</v>
      </c>
      <c r="P83" s="14">
        <f>IFERROR(N83/O83,"-")</f>
        <v>1.0073348673580513</v>
      </c>
      <c r="Q83" s="13">
        <f>IFERROR(Q140*10^6/Q26,"-")</f>
        <v>3455.5865239238919</v>
      </c>
      <c r="R83" s="13">
        <f>IFERROR(R140*10^6/R26,"-")</f>
        <v>3421.3871307600666</v>
      </c>
      <c r="S83" s="14">
        <f>IFERROR(Q83/R83,"-")</f>
        <v>1.0099957683409617</v>
      </c>
      <c r="T83" s="13">
        <f>IFERROR(T140*10^6/T26,"-")</f>
        <v>3585.7445263009713</v>
      </c>
      <c r="U83" s="13">
        <f>IFERROR(U140*10^6/U26,"-")</f>
        <v>3503.7778688912144</v>
      </c>
      <c r="V83" s="14">
        <f>IFERROR(T83/U83,"-")</f>
        <v>1.0233937939209872</v>
      </c>
      <c r="W83" s="13">
        <f>IFERROR(W140*10^6/W26,"-")</f>
        <v>3490.019931341094</v>
      </c>
      <c r="X83" s="13">
        <f>IFERROR(X140*10^6/X26,"-")</f>
        <v>3451.61047956428</v>
      </c>
      <c r="Y83" s="15">
        <f>W83/X83</f>
        <v>1.0111279798239756</v>
      </c>
    </row>
    <row r="85" spans="2:25" x14ac:dyDescent="0.2">
      <c r="B85" s="16" t="str">
        <f>B67</f>
        <v>J</v>
      </c>
      <c r="C85" s="16" t="s">
        <v>5</v>
      </c>
      <c r="D85" s="16">
        <f>D67</f>
        <v>3</v>
      </c>
      <c r="E85" s="16" t="s">
        <v>5</v>
      </c>
      <c r="F85" s="16">
        <f>F67</f>
        <v>2</v>
      </c>
      <c r="G85" s="16" t="s">
        <v>5</v>
      </c>
      <c r="H85" s="16">
        <f>H67+1</f>
        <v>2</v>
      </c>
      <c r="J85" s="16" t="s">
        <v>137</v>
      </c>
    </row>
    <row r="86" spans="2:25" ht="12" thickBot="1" x14ac:dyDescent="0.25"/>
    <row r="87" spans="2:25" x14ac:dyDescent="0.2">
      <c r="J87" s="82" t="s">
        <v>21</v>
      </c>
      <c r="K87" s="82" t="s">
        <v>8</v>
      </c>
      <c r="L87" s="83"/>
      <c r="M87" s="84"/>
      <c r="N87" s="82" t="s">
        <v>9</v>
      </c>
      <c r="O87" s="83"/>
      <c r="P87" s="84"/>
      <c r="Q87" s="83" t="s">
        <v>10</v>
      </c>
      <c r="R87" s="83"/>
      <c r="S87" s="83"/>
      <c r="T87" s="82" t="s">
        <v>11</v>
      </c>
      <c r="U87" s="83"/>
      <c r="V87" s="84"/>
      <c r="W87" s="83" t="s">
        <v>12</v>
      </c>
      <c r="X87" s="83"/>
      <c r="Y87" s="84"/>
    </row>
    <row r="88" spans="2:25" x14ac:dyDescent="0.2">
      <c r="J88" s="93"/>
      <c r="K88" s="3" t="s">
        <v>13</v>
      </c>
      <c r="L88" s="4" t="s">
        <v>14</v>
      </c>
      <c r="M88" s="5" t="s">
        <v>15</v>
      </c>
      <c r="N88" s="3" t="s">
        <v>13</v>
      </c>
      <c r="O88" s="4" t="s">
        <v>14</v>
      </c>
      <c r="P88" s="5" t="s">
        <v>15</v>
      </c>
      <c r="Q88" s="4" t="s">
        <v>13</v>
      </c>
      <c r="R88" s="4" t="s">
        <v>14</v>
      </c>
      <c r="S88" s="4" t="s">
        <v>15</v>
      </c>
      <c r="T88" s="3" t="s">
        <v>13</v>
      </c>
      <c r="U88" s="4" t="s">
        <v>14</v>
      </c>
      <c r="V88" s="5" t="s">
        <v>15</v>
      </c>
      <c r="W88" s="4" t="s">
        <v>13</v>
      </c>
      <c r="X88" s="4" t="s">
        <v>14</v>
      </c>
      <c r="Y88" s="5" t="s">
        <v>15</v>
      </c>
    </row>
    <row r="89" spans="2:25" x14ac:dyDescent="0.2">
      <c r="J89" s="7" t="s">
        <v>22</v>
      </c>
      <c r="K89" s="35">
        <f>IFERROR(K146*10^6/K32,"-")</f>
        <v>1600.2396589524969</v>
      </c>
      <c r="L89" s="36">
        <f>IFERROR(L146*10^6/L32,"-")</f>
        <v>1220.4312026002167</v>
      </c>
      <c r="M89" s="10">
        <f>IFERROR(K89/L89,"-")</f>
        <v>1.311208411865471</v>
      </c>
      <c r="N89" s="35">
        <f>IFERROR(N146*10^6/N32,"-")</f>
        <v>2255.9631245745404</v>
      </c>
      <c r="O89" s="36">
        <f>IFERROR(O146*10^6/O32,"-")</f>
        <v>1411.2023194748358</v>
      </c>
      <c r="P89" s="10">
        <f>IFERROR(N89/O89,"-")</f>
        <v>1.598610697730481</v>
      </c>
      <c r="Q89" s="35">
        <f>IFERROR(Q146*10^6/Q32,"-")</f>
        <v>2343.4399216950715</v>
      </c>
      <c r="R89" s="36">
        <f>IFERROR(R146*10^6/R32,"-")</f>
        <v>1383.5238916910009</v>
      </c>
      <c r="S89" s="11">
        <f>IFERROR(Q89/R89,"-")</f>
        <v>1.693819626656986</v>
      </c>
      <c r="T89" s="35">
        <f>IFERROR(T146*10^6/T32,"-")</f>
        <v>2729.6084453781514</v>
      </c>
      <c r="U89" s="36">
        <f>IFERROR(U146*10^6/U32,"-")</f>
        <v>1389.6647716134091</v>
      </c>
      <c r="V89" s="10">
        <f>IFERROR(T89/U89,"-")</f>
        <v>1.9642207970840764</v>
      </c>
      <c r="W89" s="35">
        <f>AVERAGE(K89,N89,Q89,T89)</f>
        <v>2232.3127876500648</v>
      </c>
      <c r="X89" s="36">
        <f t="shared" ref="X89:X97" si="36">AVERAGE(L89,O89,R89,U89)</f>
        <v>1351.2055463448658</v>
      </c>
      <c r="Y89" s="10">
        <f t="shared" ref="Y89:Y99" si="37">W89/X89</f>
        <v>1.652089716245374</v>
      </c>
    </row>
    <row r="90" spans="2:25" x14ac:dyDescent="0.2">
      <c r="J90" s="7" t="s">
        <v>23</v>
      </c>
      <c r="K90" s="35">
        <f t="shared" ref="K90:L99" si="38">IFERROR(K147*10^6/K33,"-")</f>
        <v>1324.4691669988044</v>
      </c>
      <c r="L90" s="36">
        <f t="shared" si="38"/>
        <v>1457.9949262249443</v>
      </c>
      <c r="M90" s="10">
        <f t="shared" ref="M90:M99" si="39">IFERROR(K90/L90,"-")</f>
        <v>0.90841822778364112</v>
      </c>
      <c r="N90" s="35">
        <f t="shared" ref="N90:O99" si="40">IFERROR(N147*10^6/N33,"-")</f>
        <v>1586.6721384400557</v>
      </c>
      <c r="O90" s="36">
        <f t="shared" si="40"/>
        <v>1775.2084138765774</v>
      </c>
      <c r="P90" s="10">
        <f t="shared" ref="P90:P99" si="41">IFERROR(N90/O90,"-")</f>
        <v>0.8937948502481412</v>
      </c>
      <c r="Q90" s="35">
        <f t="shared" ref="Q90:R99" si="42">IFERROR(Q147*10^6/Q33,"-")</f>
        <v>1752.2378710806081</v>
      </c>
      <c r="R90" s="36">
        <f t="shared" si="42"/>
        <v>1875.1648763796616</v>
      </c>
      <c r="S90" s="11">
        <f t="shared" ref="S90:S99" si="43">IFERROR(Q90/R90,"-")</f>
        <v>0.9344446950518901</v>
      </c>
      <c r="T90" s="35">
        <f t="shared" ref="T90:U99" si="44">IFERROR(T147*10^6/T33,"-")</f>
        <v>2040.8588663814796</v>
      </c>
      <c r="U90" s="36">
        <f t="shared" si="44"/>
        <v>1956.9967155152915</v>
      </c>
      <c r="V90" s="10">
        <f t="shared" ref="V90:V99" si="45">IFERROR(T90/U90,"-")</f>
        <v>1.0428524739982032</v>
      </c>
      <c r="W90" s="35">
        <f t="shared" ref="W90:W97" si="46">AVERAGE(K90,N90,Q90,T90)</f>
        <v>1676.059510725237</v>
      </c>
      <c r="X90" s="36">
        <f t="shared" si="36"/>
        <v>1766.3412329991188</v>
      </c>
      <c r="Y90" s="10">
        <f t="shared" si="37"/>
        <v>0.94888772305870372</v>
      </c>
    </row>
    <row r="91" spans="2:25" x14ac:dyDescent="0.2">
      <c r="J91" s="7" t="s">
        <v>24</v>
      </c>
      <c r="K91" s="35">
        <f t="shared" si="38"/>
        <v>1445.2010705770149</v>
      </c>
      <c r="L91" s="36">
        <f t="shared" si="38"/>
        <v>1454.3733848886257</v>
      </c>
      <c r="M91" s="10">
        <f t="shared" si="39"/>
        <v>0.99369328784003208</v>
      </c>
      <c r="N91" s="35">
        <f t="shared" si="40"/>
        <v>1746.5334314695695</v>
      </c>
      <c r="O91" s="36">
        <f t="shared" si="40"/>
        <v>1802.0148903862578</v>
      </c>
      <c r="P91" s="10">
        <f t="shared" si="41"/>
        <v>0.96921143148556554</v>
      </c>
      <c r="Q91" s="35">
        <f t="shared" si="42"/>
        <v>1875.6003458884952</v>
      </c>
      <c r="R91" s="36">
        <f t="shared" si="42"/>
        <v>1906.2616749868414</v>
      </c>
      <c r="S91" s="11">
        <f t="shared" si="43"/>
        <v>0.98391546685291364</v>
      </c>
      <c r="T91" s="35">
        <f t="shared" si="44"/>
        <v>2191.1156953765844</v>
      </c>
      <c r="U91" s="36">
        <f t="shared" si="44"/>
        <v>2001.507348002641</v>
      </c>
      <c r="V91" s="10">
        <f t="shared" si="45"/>
        <v>1.094732776056585</v>
      </c>
      <c r="W91" s="35">
        <f t="shared" si="46"/>
        <v>1814.6126358279162</v>
      </c>
      <c r="X91" s="36">
        <f t="shared" si="36"/>
        <v>1791.0393245660914</v>
      </c>
      <c r="Y91" s="10">
        <f t="shared" si="37"/>
        <v>1.013161805516211</v>
      </c>
    </row>
    <row r="92" spans="2:25" x14ac:dyDescent="0.2">
      <c r="J92" s="7" t="s">
        <v>25</v>
      </c>
      <c r="K92" s="35">
        <f t="shared" si="38"/>
        <v>1579.2219788838613</v>
      </c>
      <c r="L92" s="36">
        <f t="shared" si="38"/>
        <v>1480.2149665484981</v>
      </c>
      <c r="M92" s="10">
        <f t="shared" si="39"/>
        <v>1.0668869147879403</v>
      </c>
      <c r="N92" s="35">
        <f t="shared" si="40"/>
        <v>2060.9084625407168</v>
      </c>
      <c r="O92" s="36">
        <f t="shared" si="40"/>
        <v>1844.7720684916742</v>
      </c>
      <c r="P92" s="10">
        <f t="shared" si="41"/>
        <v>1.1171615711992866</v>
      </c>
      <c r="Q92" s="35">
        <f t="shared" si="42"/>
        <v>2197.4811466601536</v>
      </c>
      <c r="R92" s="36">
        <f t="shared" si="42"/>
        <v>1942.7446916774472</v>
      </c>
      <c r="S92" s="11">
        <f t="shared" si="43"/>
        <v>1.1311219410733564</v>
      </c>
      <c r="T92" s="35">
        <f t="shared" si="44"/>
        <v>2445.9412959893934</v>
      </c>
      <c r="U92" s="36">
        <f t="shared" si="44"/>
        <v>2076.9691040693515</v>
      </c>
      <c r="V92" s="10">
        <f t="shared" si="45"/>
        <v>1.1776493406652628</v>
      </c>
      <c r="W92" s="35">
        <f t="shared" si="46"/>
        <v>2070.8882210185311</v>
      </c>
      <c r="X92" s="36">
        <f t="shared" si="36"/>
        <v>1836.1752076967427</v>
      </c>
      <c r="Y92" s="10">
        <f t="shared" si="37"/>
        <v>1.1278271334554217</v>
      </c>
    </row>
    <row r="93" spans="2:25" x14ac:dyDescent="0.2">
      <c r="J93" s="7" t="s">
        <v>26</v>
      </c>
      <c r="K93" s="35">
        <f t="shared" si="38"/>
        <v>1531.5563129145532</v>
      </c>
      <c r="L93" s="36">
        <f t="shared" si="38"/>
        <v>1431.0292502196251</v>
      </c>
      <c r="M93" s="10">
        <f t="shared" si="39"/>
        <v>1.0702480838036679</v>
      </c>
      <c r="N93" s="35">
        <f t="shared" si="40"/>
        <v>2057.9624239882578</v>
      </c>
      <c r="O93" s="36">
        <f t="shared" si="40"/>
        <v>1774.8898835974676</v>
      </c>
      <c r="P93" s="10">
        <f t="shared" si="41"/>
        <v>1.1594873817281777</v>
      </c>
      <c r="Q93" s="35">
        <f t="shared" si="42"/>
        <v>2168.9902440540959</v>
      </c>
      <c r="R93" s="36">
        <f t="shared" si="42"/>
        <v>1862.4846789246412</v>
      </c>
      <c r="S93" s="11">
        <f t="shared" si="43"/>
        <v>1.1645681001287078</v>
      </c>
      <c r="T93" s="35">
        <f t="shared" si="44"/>
        <v>2399.0775468622655</v>
      </c>
      <c r="U93" s="36">
        <f t="shared" si="44"/>
        <v>1986.3380084607875</v>
      </c>
      <c r="V93" s="10">
        <f t="shared" si="45"/>
        <v>1.2077891761842234</v>
      </c>
      <c r="W93" s="35">
        <f t="shared" si="46"/>
        <v>2039.3966319547931</v>
      </c>
      <c r="X93" s="36">
        <f t="shared" si="36"/>
        <v>1763.6854553006301</v>
      </c>
      <c r="Y93" s="10">
        <f t="shared" si="37"/>
        <v>1.1563267281167018</v>
      </c>
    </row>
    <row r="94" spans="2:25" x14ac:dyDescent="0.2">
      <c r="J94" s="7" t="s">
        <v>27</v>
      </c>
      <c r="K94" s="35">
        <f t="shared" si="38"/>
        <v>1530.1448551724138</v>
      </c>
      <c r="L94" s="36">
        <f t="shared" si="38"/>
        <v>1477.4954047474132</v>
      </c>
      <c r="M94" s="10">
        <f t="shared" si="39"/>
        <v>1.03563425663175</v>
      </c>
      <c r="N94" s="35">
        <f t="shared" si="40"/>
        <v>2065.1153700906343</v>
      </c>
      <c r="O94" s="36">
        <f t="shared" si="40"/>
        <v>1852.3311819143312</v>
      </c>
      <c r="P94" s="10">
        <f t="shared" si="41"/>
        <v>1.1148737279023704</v>
      </c>
      <c r="Q94" s="35">
        <f t="shared" si="42"/>
        <v>2193.9543686070301</v>
      </c>
      <c r="R94" s="36">
        <f t="shared" si="42"/>
        <v>1926.81704970804</v>
      </c>
      <c r="S94" s="11">
        <f t="shared" si="43"/>
        <v>1.138641766191278</v>
      </c>
      <c r="T94" s="35">
        <f t="shared" si="44"/>
        <v>2387.223528374479</v>
      </c>
      <c r="U94" s="36">
        <f t="shared" si="44"/>
        <v>2055.5294762167964</v>
      </c>
      <c r="V94" s="10">
        <f t="shared" si="45"/>
        <v>1.1613667213219272</v>
      </c>
      <c r="W94" s="35">
        <f t="shared" si="46"/>
        <v>2044.1095305611393</v>
      </c>
      <c r="X94" s="36">
        <f t="shared" si="36"/>
        <v>1828.0432781466452</v>
      </c>
      <c r="Y94" s="10">
        <f t="shared" si="37"/>
        <v>1.1181953704255581</v>
      </c>
    </row>
    <row r="95" spans="2:25" x14ac:dyDescent="0.2">
      <c r="J95" s="7" t="s">
        <v>28</v>
      </c>
      <c r="K95" s="35">
        <f t="shared" si="38"/>
        <v>1599.7822070844686</v>
      </c>
      <c r="L95" s="36">
        <f t="shared" si="38"/>
        <v>1448.1720383118827</v>
      </c>
      <c r="M95" s="10">
        <f t="shared" si="39"/>
        <v>1.1046907168220954</v>
      </c>
      <c r="N95" s="35">
        <f t="shared" si="40"/>
        <v>2091.3442320310169</v>
      </c>
      <c r="O95" s="36">
        <f t="shared" si="40"/>
        <v>1793.4913107106925</v>
      </c>
      <c r="P95" s="10">
        <f t="shared" si="41"/>
        <v>1.166074359848611</v>
      </c>
      <c r="Q95" s="35">
        <f t="shared" si="42"/>
        <v>2213.9406823168056</v>
      </c>
      <c r="R95" s="36">
        <f t="shared" si="42"/>
        <v>1888.6735980387862</v>
      </c>
      <c r="S95" s="11">
        <f t="shared" si="43"/>
        <v>1.1722198502778771</v>
      </c>
      <c r="T95" s="35">
        <f t="shared" si="44"/>
        <v>2375.6547540677016</v>
      </c>
      <c r="U95" s="36">
        <f t="shared" si="44"/>
        <v>1993.7148945460067</v>
      </c>
      <c r="V95" s="10">
        <f t="shared" si="45"/>
        <v>1.1915719547295991</v>
      </c>
      <c r="W95" s="35">
        <f t="shared" si="46"/>
        <v>2070.180468874998</v>
      </c>
      <c r="X95" s="36">
        <f t="shared" si="36"/>
        <v>1781.0129604018421</v>
      </c>
      <c r="Y95" s="10">
        <f t="shared" si="37"/>
        <v>1.1623612600819662</v>
      </c>
    </row>
    <row r="96" spans="2:25" x14ac:dyDescent="0.2">
      <c r="J96" s="7" t="s">
        <v>29</v>
      </c>
      <c r="K96" s="35">
        <f t="shared" si="38"/>
        <v>1573.8884593993328</v>
      </c>
      <c r="L96" s="36">
        <f t="shared" si="38"/>
        <v>1463.6224682933109</v>
      </c>
      <c r="M96" s="10">
        <f t="shared" si="39"/>
        <v>1.0753377277916483</v>
      </c>
      <c r="N96" s="35">
        <f t="shared" si="40"/>
        <v>2082.3190390576565</v>
      </c>
      <c r="O96" s="36">
        <f t="shared" si="40"/>
        <v>1820.1866850198078</v>
      </c>
      <c r="P96" s="10">
        <f t="shared" si="41"/>
        <v>1.1440139938365697</v>
      </c>
      <c r="Q96" s="35">
        <f t="shared" si="42"/>
        <v>2260.6263799036478</v>
      </c>
      <c r="R96" s="36">
        <f t="shared" si="42"/>
        <v>1903.8039728920101</v>
      </c>
      <c r="S96" s="11">
        <f t="shared" si="43"/>
        <v>1.1874260228954139</v>
      </c>
      <c r="T96" s="35">
        <f t="shared" si="44"/>
        <v>2524.5931470061669</v>
      </c>
      <c r="U96" s="36">
        <f t="shared" si="44"/>
        <v>1978.4980568043807</v>
      </c>
      <c r="V96" s="10">
        <f t="shared" si="45"/>
        <v>1.276014974249621</v>
      </c>
      <c r="W96" s="35">
        <f t="shared" si="46"/>
        <v>2110.3567563417009</v>
      </c>
      <c r="X96" s="36">
        <f t="shared" si="36"/>
        <v>1791.5277957523772</v>
      </c>
      <c r="Y96" s="10">
        <f t="shared" si="37"/>
        <v>1.1779648417095461</v>
      </c>
    </row>
    <row r="97" spans="2:25" x14ac:dyDescent="0.2">
      <c r="J97" s="7" t="s">
        <v>30</v>
      </c>
      <c r="K97" s="35">
        <f t="shared" si="38"/>
        <v>1569.923137603796</v>
      </c>
      <c r="L97" s="36">
        <f t="shared" si="38"/>
        <v>1467.621858684302</v>
      </c>
      <c r="M97" s="10">
        <f t="shared" si="39"/>
        <v>1.0697054750950667</v>
      </c>
      <c r="N97" s="35">
        <f t="shared" si="40"/>
        <v>2080.3432247449819</v>
      </c>
      <c r="O97" s="36">
        <f t="shared" si="40"/>
        <v>1853.3681346196331</v>
      </c>
      <c r="P97" s="10">
        <f t="shared" si="41"/>
        <v>1.122466274177057</v>
      </c>
      <c r="Q97" s="35">
        <f t="shared" si="42"/>
        <v>2219.6400099255584</v>
      </c>
      <c r="R97" s="36">
        <f t="shared" si="42"/>
        <v>1935.301505967798</v>
      </c>
      <c r="S97" s="11">
        <f t="shared" si="43"/>
        <v>1.1469220703239051</v>
      </c>
      <c r="T97" s="35">
        <f t="shared" si="44"/>
        <v>2500.8768238105581</v>
      </c>
      <c r="U97" s="36">
        <f t="shared" si="44"/>
        <v>1990.9412035167986</v>
      </c>
      <c r="V97" s="10">
        <f t="shared" si="45"/>
        <v>1.2561279154768654</v>
      </c>
      <c r="W97" s="35">
        <f t="shared" si="46"/>
        <v>2092.6957990212236</v>
      </c>
      <c r="X97" s="36">
        <f t="shared" si="36"/>
        <v>1811.808175697133</v>
      </c>
      <c r="Y97" s="10">
        <f t="shared" si="37"/>
        <v>1.1550316568231693</v>
      </c>
    </row>
    <row r="98" spans="2:25" x14ac:dyDescent="0.2">
      <c r="J98" s="7" t="s">
        <v>31</v>
      </c>
      <c r="K98" s="35">
        <f t="shared" si="38"/>
        <v>1492.1960933660935</v>
      </c>
      <c r="L98" s="36">
        <f t="shared" si="38"/>
        <v>1517.2749935149156</v>
      </c>
      <c r="M98" s="10">
        <f t="shared" si="39"/>
        <v>0.98347109109685882</v>
      </c>
      <c r="N98" s="35">
        <f t="shared" si="40"/>
        <v>2103.7212228937078</v>
      </c>
      <c r="O98" s="36">
        <f t="shared" si="40"/>
        <v>1939.9151481938168</v>
      </c>
      <c r="P98" s="10">
        <f t="shared" si="41"/>
        <v>1.0844398142116705</v>
      </c>
      <c r="Q98" s="35">
        <f t="shared" si="42"/>
        <v>2235.7752525786832</v>
      </c>
      <c r="R98" s="36">
        <f t="shared" si="42"/>
        <v>2037.0405356197032</v>
      </c>
      <c r="S98" s="11">
        <f t="shared" si="43"/>
        <v>1.097560511675592</v>
      </c>
      <c r="T98" s="35">
        <f t="shared" si="44"/>
        <v>2481.3465624291866</v>
      </c>
      <c r="U98" s="36">
        <f t="shared" si="44"/>
        <v>2108.9839239388416</v>
      </c>
      <c r="V98" s="10">
        <f t="shared" si="45"/>
        <v>1.1765602071517465</v>
      </c>
      <c r="W98" s="35">
        <f>AVERAGE(K98,N98,Q98,T98)</f>
        <v>2078.2597828169178</v>
      </c>
      <c r="X98" s="36">
        <f>AVERAGE(L98,O98,R98,U98)</f>
        <v>1900.8036503168191</v>
      </c>
      <c r="Y98" s="10">
        <f t="shared" si="37"/>
        <v>1.0933584762795048</v>
      </c>
    </row>
    <row r="99" spans="2:25" x14ac:dyDescent="0.2">
      <c r="J99" s="7" t="s">
        <v>32</v>
      </c>
      <c r="K99" s="35">
        <f t="shared" si="38"/>
        <v>1389.8663098404254</v>
      </c>
      <c r="L99" s="36">
        <f t="shared" si="38"/>
        <v>1468.6009132420093</v>
      </c>
      <c r="M99" s="10">
        <f t="shared" si="39"/>
        <v>0.94638801958268337</v>
      </c>
      <c r="N99" s="35">
        <f t="shared" si="40"/>
        <v>1976.3725465116279</v>
      </c>
      <c r="O99" s="36">
        <f t="shared" si="40"/>
        <v>1877.3918441528936</v>
      </c>
      <c r="P99" s="10">
        <f t="shared" si="41"/>
        <v>1.0527224525167764</v>
      </c>
      <c r="Q99" s="35">
        <f t="shared" si="42"/>
        <v>2092.5137511032658</v>
      </c>
      <c r="R99" s="36">
        <f t="shared" si="42"/>
        <v>1977.509262976771</v>
      </c>
      <c r="S99" s="11">
        <f t="shared" si="43"/>
        <v>1.0581562323270117</v>
      </c>
      <c r="T99" s="35">
        <f t="shared" si="44"/>
        <v>2329.0503240279163</v>
      </c>
      <c r="U99" s="36">
        <f t="shared" si="44"/>
        <v>2083.6391996919197</v>
      </c>
      <c r="V99" s="10">
        <f t="shared" si="45"/>
        <v>1.117780047703212</v>
      </c>
      <c r="W99" s="35">
        <f>AVERAGE(K99,N99,Q99,T99)</f>
        <v>1946.9507328708087</v>
      </c>
      <c r="X99" s="36">
        <f>AVERAGE(L99,O99,R99,U99)</f>
        <v>1851.7853050158983</v>
      </c>
      <c r="Y99" s="10">
        <f t="shared" si="37"/>
        <v>1.051391177798602</v>
      </c>
    </row>
    <row r="100" spans="2:25" x14ac:dyDescent="0.2">
      <c r="J100" s="37"/>
      <c r="K100" s="36"/>
      <c r="L100" s="36"/>
      <c r="M100" s="10"/>
      <c r="N100" s="36"/>
      <c r="O100" s="36"/>
      <c r="P100" s="10"/>
      <c r="Q100" s="36"/>
      <c r="R100" s="36"/>
      <c r="S100" s="10"/>
      <c r="T100" s="36"/>
      <c r="U100" s="36"/>
      <c r="V100" s="10"/>
      <c r="W100" s="36"/>
      <c r="X100" s="36"/>
      <c r="Y100" s="10"/>
    </row>
    <row r="101" spans="2:25" ht="12" thickBot="1" x14ac:dyDescent="0.25">
      <c r="J101" s="12" t="s">
        <v>4</v>
      </c>
      <c r="K101" s="13">
        <f t="shared" ref="K101:X101" si="47">IFERROR(K158*10^6/K44,"-")</f>
        <v>1503.1889595471951</v>
      </c>
      <c r="L101" s="13">
        <f t="shared" si="47"/>
        <v>1462.0114106724777</v>
      </c>
      <c r="M101" s="14">
        <f>IFERROR(K101/L101,"-")</f>
        <v>1.028164998285326</v>
      </c>
      <c r="N101" s="13">
        <f t="shared" si="47"/>
        <v>1959.7557917585136</v>
      </c>
      <c r="O101" s="13">
        <f t="shared" si="47"/>
        <v>1818.0269269653438</v>
      </c>
      <c r="P101" s="14">
        <f>IFERROR(N101/O101,"-")</f>
        <v>1.0779575168502835</v>
      </c>
      <c r="Q101" s="13">
        <f t="shared" si="47"/>
        <v>2091.303118404076</v>
      </c>
      <c r="R101" s="13">
        <f t="shared" si="47"/>
        <v>1911.5658752110942</v>
      </c>
      <c r="S101" s="14">
        <f>IFERROR(Q101/R101,"-")</f>
        <v>1.0940261832060239</v>
      </c>
      <c r="T101" s="13">
        <f t="shared" si="47"/>
        <v>2357.4101046817227</v>
      </c>
      <c r="U101" s="13">
        <f t="shared" si="47"/>
        <v>2013.2432083653202</v>
      </c>
      <c r="V101" s="14">
        <f>IFERROR(T101/U101,"-")</f>
        <v>1.1709514751552812</v>
      </c>
      <c r="W101" s="13">
        <f t="shared" si="47"/>
        <v>2080.8183137446695</v>
      </c>
      <c r="X101" s="13">
        <f t="shared" si="47"/>
        <v>1874.8408936832602</v>
      </c>
      <c r="Y101" s="15">
        <f>W101/X101</f>
        <v>1.109863946724968</v>
      </c>
    </row>
    <row r="103" spans="2:25" x14ac:dyDescent="0.2">
      <c r="B103" s="16" t="str">
        <f>B85</f>
        <v>J</v>
      </c>
      <c r="C103" s="16" t="s">
        <v>5</v>
      </c>
      <c r="D103" s="16">
        <f>D85</f>
        <v>3</v>
      </c>
      <c r="E103" s="16" t="s">
        <v>5</v>
      </c>
      <c r="F103" s="16">
        <f>F85</f>
        <v>2</v>
      </c>
      <c r="G103" s="16" t="s">
        <v>5</v>
      </c>
      <c r="H103" s="16">
        <f>H85+1</f>
        <v>3</v>
      </c>
      <c r="J103" s="16" t="s">
        <v>16</v>
      </c>
    </row>
    <row r="104" spans="2:25" ht="12" thickBot="1" x14ac:dyDescent="0.25"/>
    <row r="105" spans="2:25" x14ac:dyDescent="0.2">
      <c r="J105" s="82" t="s">
        <v>21</v>
      </c>
      <c r="K105" s="82" t="s">
        <v>8</v>
      </c>
      <c r="L105" s="83"/>
      <c r="M105" s="84"/>
      <c r="N105" s="82" t="s">
        <v>9</v>
      </c>
      <c r="O105" s="83"/>
      <c r="P105" s="84"/>
      <c r="Q105" s="83" t="s">
        <v>10</v>
      </c>
      <c r="R105" s="83"/>
      <c r="S105" s="83"/>
      <c r="T105" s="82" t="s">
        <v>11</v>
      </c>
      <c r="U105" s="83"/>
      <c r="V105" s="84"/>
      <c r="W105" s="83" t="s">
        <v>12</v>
      </c>
      <c r="X105" s="83"/>
      <c r="Y105" s="84"/>
    </row>
    <row r="106" spans="2:25" x14ac:dyDescent="0.2">
      <c r="J106" s="93"/>
      <c r="K106" s="3" t="s">
        <v>13</v>
      </c>
      <c r="L106" s="4" t="s">
        <v>14</v>
      </c>
      <c r="M106" s="5" t="s">
        <v>15</v>
      </c>
      <c r="N106" s="3" t="s">
        <v>13</v>
      </c>
      <c r="O106" s="4" t="s">
        <v>14</v>
      </c>
      <c r="P106" s="5" t="s">
        <v>15</v>
      </c>
      <c r="Q106" s="4" t="s">
        <v>13</v>
      </c>
      <c r="R106" s="4" t="s">
        <v>14</v>
      </c>
      <c r="S106" s="4" t="s">
        <v>15</v>
      </c>
      <c r="T106" s="3" t="s">
        <v>13</v>
      </c>
      <c r="U106" s="4" t="s">
        <v>14</v>
      </c>
      <c r="V106" s="5" t="s">
        <v>15</v>
      </c>
      <c r="W106" s="4" t="s">
        <v>13</v>
      </c>
      <c r="X106" s="4" t="s">
        <v>14</v>
      </c>
      <c r="Y106" s="5" t="s">
        <v>15</v>
      </c>
    </row>
    <row r="107" spans="2:25" x14ac:dyDescent="0.2">
      <c r="J107" s="7" t="s">
        <v>22</v>
      </c>
      <c r="K107" s="35">
        <f>IFERROR(K164*10^6/K50,"-")</f>
        <v>2825.1339843157102</v>
      </c>
      <c r="L107" s="36">
        <f>IFERROR(L164*10^6/L50,"-")</f>
        <v>3074.5528948847664</v>
      </c>
      <c r="M107" s="10">
        <f>IFERROR(K107/L107,"-")</f>
        <v>0.91887636378478887</v>
      </c>
      <c r="N107" s="35">
        <f>IFERROR(N164*10^6/N50,"-")</f>
        <v>2921.0566349637679</v>
      </c>
      <c r="O107" s="36">
        <f>IFERROR(O164*10^6/O50,"-")</f>
        <v>3076.7313655355788</v>
      </c>
      <c r="P107" s="10">
        <f>IFERROR(N107/O107,"-")</f>
        <v>0.94940256002989976</v>
      </c>
      <c r="Q107" s="35">
        <f>IFERROR(Q164*10^6/Q50,"-")</f>
        <v>2856.6136939846588</v>
      </c>
      <c r="R107" s="36">
        <f>IFERROR(R164*10^6/R50,"-")</f>
        <v>2993.1661370344782</v>
      </c>
      <c r="S107" s="11">
        <f>IFERROR(Q107/R107,"-")</f>
        <v>0.95437859550786219</v>
      </c>
      <c r="T107" s="35">
        <f>IFERROR(T164*10^6/T50,"-")</f>
        <v>3123.6155579150582</v>
      </c>
      <c r="U107" s="36">
        <f>IFERROR(U164*10^6/U50,"-")</f>
        <v>3047.9735285727875</v>
      </c>
      <c r="V107" s="10">
        <f>IFERROR(T107/U107,"-")</f>
        <v>1.024817154293886</v>
      </c>
      <c r="W107" s="35">
        <f>AVERAGE(K107,N107,Q107,T107)</f>
        <v>2931.6049677947985</v>
      </c>
      <c r="X107" s="36">
        <f t="shared" ref="X107:X115" si="48">AVERAGE(L107,O107,R107,U107)</f>
        <v>3048.1059815069029</v>
      </c>
      <c r="Y107" s="10">
        <f t="shared" ref="Y107:Y117" si="49">W107/X107</f>
        <v>0.96177921160913526</v>
      </c>
    </row>
    <row r="108" spans="2:25" x14ac:dyDescent="0.2">
      <c r="J108" s="7" t="s">
        <v>23</v>
      </c>
      <c r="K108" s="35">
        <f t="shared" ref="K108:L117" si="50">IFERROR(K165*10^6/K51,"-")</f>
        <v>2589.8592113085829</v>
      </c>
      <c r="L108" s="36">
        <f t="shared" si="50"/>
        <v>2576.411209029066</v>
      </c>
      <c r="M108" s="10">
        <f t="shared" ref="M108:M117" si="51">IFERROR(K108/L108,"-")</f>
        <v>1.0052196645599072</v>
      </c>
      <c r="N108" s="35">
        <f t="shared" ref="N108:O117" si="52">IFERROR(N165*10^6/N51,"-")</f>
        <v>2566.272692821854</v>
      </c>
      <c r="O108" s="36">
        <f t="shared" si="52"/>
        <v>2565.2967675591995</v>
      </c>
      <c r="P108" s="10">
        <f t="shared" ref="P108:P117" si="53">IFERROR(N108/O108,"-")</f>
        <v>1.0003804336695061</v>
      </c>
      <c r="Q108" s="35">
        <f t="shared" ref="Q108:R117" si="54">IFERROR(Q165*10^6/Q51,"-")</f>
        <v>2518.1247743944268</v>
      </c>
      <c r="R108" s="36">
        <f t="shared" si="54"/>
        <v>2541.4097441604131</v>
      </c>
      <c r="S108" s="11">
        <f t="shared" ref="S108:S117" si="55">IFERROR(Q108/R108,"-")</f>
        <v>0.99083777426308772</v>
      </c>
      <c r="T108" s="35">
        <f t="shared" ref="T108:U117" si="56">IFERROR(T165*10^6/T51,"-")</f>
        <v>2741.8042939933916</v>
      </c>
      <c r="U108" s="36">
        <f t="shared" si="56"/>
        <v>2627.1187040638429</v>
      </c>
      <c r="V108" s="10">
        <f t="shared" ref="V108:V117" si="57">IFERROR(T108/U108,"-")</f>
        <v>1.0436545138794617</v>
      </c>
      <c r="W108" s="35">
        <f t="shared" ref="W108:W115" si="58">AVERAGE(K108,N108,Q108,T108)</f>
        <v>2604.0152431295637</v>
      </c>
      <c r="X108" s="36">
        <f t="shared" si="48"/>
        <v>2577.5591062031303</v>
      </c>
      <c r="Y108" s="10">
        <f t="shared" si="49"/>
        <v>1.0102640272584882</v>
      </c>
    </row>
    <row r="109" spans="2:25" x14ac:dyDescent="0.2">
      <c r="J109" s="7" t="s">
        <v>24</v>
      </c>
      <c r="K109" s="35">
        <f t="shared" si="50"/>
        <v>3234.0489298913658</v>
      </c>
      <c r="L109" s="36">
        <f t="shared" si="50"/>
        <v>3172.6562346120872</v>
      </c>
      <c r="M109" s="10">
        <f t="shared" si="51"/>
        <v>1.0193505664463471</v>
      </c>
      <c r="N109" s="35">
        <f t="shared" si="52"/>
        <v>3216.9545416872947</v>
      </c>
      <c r="O109" s="36">
        <f t="shared" si="52"/>
        <v>3136.0301139730109</v>
      </c>
      <c r="P109" s="10">
        <f t="shared" si="53"/>
        <v>1.0258047355329001</v>
      </c>
      <c r="Q109" s="35">
        <f t="shared" si="54"/>
        <v>3174.248753068684</v>
      </c>
      <c r="R109" s="36">
        <f t="shared" si="54"/>
        <v>3075.3623044399305</v>
      </c>
      <c r="S109" s="11">
        <f t="shared" si="55"/>
        <v>1.0321544061608579</v>
      </c>
      <c r="T109" s="35">
        <f t="shared" si="56"/>
        <v>3396.1403240678487</v>
      </c>
      <c r="U109" s="36">
        <f t="shared" si="56"/>
        <v>3165.3924656135814</v>
      </c>
      <c r="V109" s="10">
        <f t="shared" si="57"/>
        <v>1.072897077048403</v>
      </c>
      <c r="W109" s="35">
        <f t="shared" si="58"/>
        <v>3255.3481371787984</v>
      </c>
      <c r="X109" s="36">
        <f t="shared" si="48"/>
        <v>3137.3602796596524</v>
      </c>
      <c r="Y109" s="10">
        <f t="shared" si="49"/>
        <v>1.0376073663850762</v>
      </c>
    </row>
    <row r="110" spans="2:25" x14ac:dyDescent="0.2">
      <c r="J110" s="7" t="s">
        <v>25</v>
      </c>
      <c r="K110" s="35">
        <f t="shared" si="50"/>
        <v>3590.6433810566809</v>
      </c>
      <c r="L110" s="36">
        <f t="shared" si="50"/>
        <v>3524.4708932156077</v>
      </c>
      <c r="M110" s="10">
        <f t="shared" si="51"/>
        <v>1.0187751551497988</v>
      </c>
      <c r="N110" s="35">
        <f t="shared" si="52"/>
        <v>3577.4100752836393</v>
      </c>
      <c r="O110" s="36">
        <f t="shared" si="52"/>
        <v>3460.4696630066715</v>
      </c>
      <c r="P110" s="10">
        <f t="shared" si="53"/>
        <v>1.0337932198993367</v>
      </c>
      <c r="Q110" s="35">
        <f t="shared" si="54"/>
        <v>3517.9344212363176</v>
      </c>
      <c r="R110" s="36">
        <f t="shared" si="54"/>
        <v>3353.0697150541978</v>
      </c>
      <c r="S110" s="11">
        <f t="shared" si="55"/>
        <v>1.0491682906090294</v>
      </c>
      <c r="T110" s="35">
        <f t="shared" si="56"/>
        <v>3659.8051529035306</v>
      </c>
      <c r="U110" s="36">
        <f t="shared" si="56"/>
        <v>3416.8414393016706</v>
      </c>
      <c r="V110" s="10">
        <f t="shared" si="57"/>
        <v>1.0711076934408512</v>
      </c>
      <c r="W110" s="35">
        <f t="shared" si="58"/>
        <v>3586.4482576200421</v>
      </c>
      <c r="X110" s="36">
        <f t="shared" si="48"/>
        <v>3438.7129276445366</v>
      </c>
      <c r="Y110" s="10">
        <f t="shared" si="49"/>
        <v>1.0429623911864903</v>
      </c>
    </row>
    <row r="111" spans="2:25" x14ac:dyDescent="0.2">
      <c r="J111" s="7" t="s">
        <v>26</v>
      </c>
      <c r="K111" s="35">
        <f t="shared" si="50"/>
        <v>3412.7606430906158</v>
      </c>
      <c r="L111" s="36">
        <f t="shared" si="50"/>
        <v>3362.5863628199868</v>
      </c>
      <c r="M111" s="10">
        <f t="shared" si="51"/>
        <v>1.0149213357983617</v>
      </c>
      <c r="N111" s="35">
        <f t="shared" si="52"/>
        <v>3403.793501440075</v>
      </c>
      <c r="O111" s="36">
        <f t="shared" si="52"/>
        <v>3313.0484100623494</v>
      </c>
      <c r="P111" s="10">
        <f t="shared" si="53"/>
        <v>1.0273902099052088</v>
      </c>
      <c r="Q111" s="35">
        <f t="shared" si="54"/>
        <v>3347.5305326914422</v>
      </c>
      <c r="R111" s="36">
        <f t="shared" si="54"/>
        <v>3214.9114626983064</v>
      </c>
      <c r="S111" s="11">
        <f t="shared" si="55"/>
        <v>1.0412512355415933</v>
      </c>
      <c r="T111" s="35">
        <f t="shared" si="56"/>
        <v>3457.0029441604088</v>
      </c>
      <c r="U111" s="36">
        <f t="shared" si="56"/>
        <v>3261.6291028416208</v>
      </c>
      <c r="V111" s="10">
        <f t="shared" si="57"/>
        <v>1.05990069231004</v>
      </c>
      <c r="W111" s="35">
        <f t="shared" si="58"/>
        <v>3405.2719053456358</v>
      </c>
      <c r="X111" s="36">
        <f t="shared" si="48"/>
        <v>3288.0438346055662</v>
      </c>
      <c r="Y111" s="10">
        <f t="shared" si="49"/>
        <v>1.0356528308735677</v>
      </c>
    </row>
    <row r="112" spans="2:25" x14ac:dyDescent="0.2">
      <c r="J112" s="7" t="s">
        <v>27</v>
      </c>
      <c r="K112" s="35">
        <f t="shared" si="50"/>
        <v>3285.0839717110516</v>
      </c>
      <c r="L112" s="36">
        <f t="shared" si="50"/>
        <v>3239.1746273553085</v>
      </c>
      <c r="M112" s="10">
        <f t="shared" si="51"/>
        <v>1.0141731612639935</v>
      </c>
      <c r="N112" s="35">
        <f t="shared" si="52"/>
        <v>3271.1162321359202</v>
      </c>
      <c r="O112" s="36">
        <f t="shared" si="52"/>
        <v>3208.2457892355724</v>
      </c>
      <c r="P112" s="10">
        <f t="shared" si="53"/>
        <v>1.0195965169225167</v>
      </c>
      <c r="Q112" s="35">
        <f t="shared" si="54"/>
        <v>3224.7060615693836</v>
      </c>
      <c r="R112" s="36">
        <f t="shared" si="54"/>
        <v>3129.2690297402196</v>
      </c>
      <c r="S112" s="11">
        <f t="shared" si="55"/>
        <v>1.0304981869318812</v>
      </c>
      <c r="T112" s="35">
        <f t="shared" si="56"/>
        <v>3310.4758364792997</v>
      </c>
      <c r="U112" s="36">
        <f t="shared" si="56"/>
        <v>3174.4964958270075</v>
      </c>
      <c r="V112" s="10">
        <f t="shared" si="57"/>
        <v>1.0428349317225714</v>
      </c>
      <c r="W112" s="35">
        <f t="shared" si="58"/>
        <v>3272.8455254739138</v>
      </c>
      <c r="X112" s="36">
        <f t="shared" si="48"/>
        <v>3187.7964855395267</v>
      </c>
      <c r="Y112" s="10">
        <f t="shared" si="49"/>
        <v>1.0266795701420044</v>
      </c>
    </row>
    <row r="113" spans="1:25" x14ac:dyDescent="0.2">
      <c r="J113" s="7" t="s">
        <v>28</v>
      </c>
      <c r="K113" s="35">
        <f t="shared" si="50"/>
        <v>3239.7160036650967</v>
      </c>
      <c r="L113" s="36">
        <f t="shared" si="50"/>
        <v>3222.9548928451381</v>
      </c>
      <c r="M113" s="10">
        <f t="shared" si="51"/>
        <v>1.005200541545638</v>
      </c>
      <c r="N113" s="35">
        <f t="shared" si="52"/>
        <v>3233.1603366172435</v>
      </c>
      <c r="O113" s="36">
        <f t="shared" si="52"/>
        <v>3191.9436061550841</v>
      </c>
      <c r="P113" s="10">
        <f t="shared" si="53"/>
        <v>1.0129127376757785</v>
      </c>
      <c r="Q113" s="35">
        <f t="shared" si="54"/>
        <v>3175.8593806965173</v>
      </c>
      <c r="R113" s="36">
        <f t="shared" si="54"/>
        <v>3119.6818732874967</v>
      </c>
      <c r="S113" s="11">
        <f t="shared" si="55"/>
        <v>1.0180074474548333</v>
      </c>
      <c r="T113" s="35">
        <f t="shared" si="56"/>
        <v>3265.9022124430962</v>
      </c>
      <c r="U113" s="36">
        <f t="shared" si="56"/>
        <v>3152.4530096462195</v>
      </c>
      <c r="V113" s="10">
        <f t="shared" si="57"/>
        <v>1.0359875951995898</v>
      </c>
      <c r="W113" s="35">
        <f t="shared" si="58"/>
        <v>3228.6594833554882</v>
      </c>
      <c r="X113" s="36">
        <f t="shared" si="48"/>
        <v>3171.7583454834848</v>
      </c>
      <c r="Y113" s="10">
        <f t="shared" si="49"/>
        <v>1.0179399347850788</v>
      </c>
    </row>
    <row r="114" spans="1:25" x14ac:dyDescent="0.2">
      <c r="J114" s="7" t="s">
        <v>29</v>
      </c>
      <c r="K114" s="35">
        <f t="shared" si="50"/>
        <v>3305.7455573345992</v>
      </c>
      <c r="L114" s="36">
        <f t="shared" si="50"/>
        <v>3299.0603205727189</v>
      </c>
      <c r="M114" s="10">
        <f t="shared" si="51"/>
        <v>1.002026406343707</v>
      </c>
      <c r="N114" s="35">
        <f t="shared" si="52"/>
        <v>3306.9273998293279</v>
      </c>
      <c r="O114" s="36">
        <f t="shared" si="52"/>
        <v>3279.7951853116974</v>
      </c>
      <c r="P114" s="10">
        <f t="shared" si="53"/>
        <v>1.0082725331871758</v>
      </c>
      <c r="Q114" s="35">
        <f t="shared" si="54"/>
        <v>3246.8804875663595</v>
      </c>
      <c r="R114" s="36">
        <f t="shared" si="54"/>
        <v>3211.4060197436629</v>
      </c>
      <c r="S114" s="11">
        <f t="shared" si="55"/>
        <v>1.0110463976229105</v>
      </c>
      <c r="T114" s="35">
        <f t="shared" si="56"/>
        <v>3349.0607972762091</v>
      </c>
      <c r="U114" s="36">
        <f t="shared" si="56"/>
        <v>3247.7527127302901</v>
      </c>
      <c r="V114" s="10">
        <f t="shared" si="57"/>
        <v>1.0311932876381935</v>
      </c>
      <c r="W114" s="35">
        <f t="shared" si="58"/>
        <v>3302.1535605016243</v>
      </c>
      <c r="X114" s="36">
        <f t="shared" si="48"/>
        <v>3259.5035595895924</v>
      </c>
      <c r="Y114" s="10">
        <f t="shared" si="49"/>
        <v>1.013084814951821</v>
      </c>
    </row>
    <row r="115" spans="1:25" x14ac:dyDescent="0.2">
      <c r="J115" s="7" t="s">
        <v>30</v>
      </c>
      <c r="K115" s="35">
        <f t="shared" si="50"/>
        <v>3429.7245790611555</v>
      </c>
      <c r="L115" s="36">
        <f t="shared" si="50"/>
        <v>3433.8550556110308</v>
      </c>
      <c r="M115" s="10">
        <f t="shared" si="51"/>
        <v>0.99879713136315229</v>
      </c>
      <c r="N115" s="35">
        <f t="shared" si="52"/>
        <v>3438.8156141065501</v>
      </c>
      <c r="O115" s="36">
        <f t="shared" si="52"/>
        <v>3421.6187225668696</v>
      </c>
      <c r="P115" s="10">
        <f t="shared" si="53"/>
        <v>1.0050259520227256</v>
      </c>
      <c r="Q115" s="35">
        <f t="shared" si="54"/>
        <v>3382.5675001080617</v>
      </c>
      <c r="R115" s="36">
        <f t="shared" si="54"/>
        <v>3350.7672836311335</v>
      </c>
      <c r="S115" s="11">
        <f t="shared" si="55"/>
        <v>1.0094904282467707</v>
      </c>
      <c r="T115" s="35">
        <f t="shared" si="56"/>
        <v>3487.3791313475922</v>
      </c>
      <c r="U115" s="36">
        <f t="shared" si="56"/>
        <v>3386.6799986569995</v>
      </c>
      <c r="V115" s="10">
        <f t="shared" si="57"/>
        <v>1.0297338788224826</v>
      </c>
      <c r="W115" s="35">
        <f t="shared" si="58"/>
        <v>3434.62170615584</v>
      </c>
      <c r="X115" s="36">
        <f t="shared" si="48"/>
        <v>3398.2302651165082</v>
      </c>
      <c r="Y115" s="10">
        <f t="shared" si="49"/>
        <v>1.0107089391242545</v>
      </c>
    </row>
    <row r="116" spans="1:25" x14ac:dyDescent="0.2">
      <c r="J116" s="7" t="s">
        <v>31</v>
      </c>
      <c r="K116" s="35">
        <f t="shared" si="50"/>
        <v>3493.0946254214577</v>
      </c>
      <c r="L116" s="36">
        <f t="shared" si="50"/>
        <v>3532.3037300069559</v>
      </c>
      <c r="M116" s="10">
        <f t="shared" si="51"/>
        <v>0.98889984905533002</v>
      </c>
      <c r="N116" s="35">
        <f t="shared" si="52"/>
        <v>3501.0788059735942</v>
      </c>
      <c r="O116" s="36">
        <f t="shared" si="52"/>
        <v>3528.0008068435732</v>
      </c>
      <c r="P116" s="10">
        <f t="shared" si="53"/>
        <v>0.99236904911763169</v>
      </c>
      <c r="Q116" s="35">
        <f t="shared" si="54"/>
        <v>3441.3601224802246</v>
      </c>
      <c r="R116" s="36">
        <f t="shared" si="54"/>
        <v>3461.8501622652216</v>
      </c>
      <c r="S116" s="11">
        <f t="shared" si="55"/>
        <v>0.99408118814374402</v>
      </c>
      <c r="T116" s="35">
        <f t="shared" si="56"/>
        <v>3546.0376599125952</v>
      </c>
      <c r="U116" s="36">
        <f t="shared" si="56"/>
        <v>3505.4323516880027</v>
      </c>
      <c r="V116" s="10">
        <f t="shared" si="57"/>
        <v>1.0115835378209594</v>
      </c>
      <c r="W116" s="35">
        <f>AVERAGE(K116,N116,Q116,T116)</f>
        <v>3495.3928034469682</v>
      </c>
      <c r="X116" s="36">
        <f>AVERAGE(L116,O116,R116,U116)</f>
        <v>3506.8967627009383</v>
      </c>
      <c r="Y116" s="10">
        <f t="shared" si="49"/>
        <v>0.99671961850251045</v>
      </c>
    </row>
    <row r="117" spans="1:25" x14ac:dyDescent="0.2">
      <c r="J117" s="7" t="s">
        <v>32</v>
      </c>
      <c r="K117" s="35">
        <f t="shared" si="50"/>
        <v>3390.7901172920624</v>
      </c>
      <c r="L117" s="36">
        <f t="shared" si="50"/>
        <v>3476.1043865450524</v>
      </c>
      <c r="M117" s="10">
        <f t="shared" si="51"/>
        <v>0.97545693116029086</v>
      </c>
      <c r="N117" s="35">
        <f t="shared" si="52"/>
        <v>3402.9341422251769</v>
      </c>
      <c r="O117" s="36">
        <f t="shared" si="52"/>
        <v>3474.6166251368791</v>
      </c>
      <c r="P117" s="10">
        <f t="shared" si="53"/>
        <v>0.97936967134931663</v>
      </c>
      <c r="Q117" s="35">
        <f t="shared" si="54"/>
        <v>3333.3386073453958</v>
      </c>
      <c r="R117" s="36">
        <f>IFERROR(R174*10^6/R60,"-")</f>
        <v>3401.4112480559147</v>
      </c>
      <c r="S117" s="11">
        <f t="shared" si="55"/>
        <v>0.97998694196433145</v>
      </c>
      <c r="T117" s="35">
        <f t="shared" si="56"/>
        <v>3424.7815934521936</v>
      </c>
      <c r="U117" s="36">
        <f t="shared" si="56"/>
        <v>3442.9219009677245</v>
      </c>
      <c r="V117" s="10">
        <f t="shared" si="57"/>
        <v>0.99473113011641889</v>
      </c>
      <c r="W117" s="35">
        <f>AVERAGE(K117,N117,Q117,T117)</f>
        <v>3387.9611150787068</v>
      </c>
      <c r="X117" s="36">
        <f>AVERAGE(L117,O117,R117,U117)</f>
        <v>3448.7635401763928</v>
      </c>
      <c r="Y117" s="10">
        <f t="shared" si="49"/>
        <v>0.9823697901032159</v>
      </c>
    </row>
    <row r="118" spans="1:25" x14ac:dyDescent="0.2">
      <c r="J118" s="37"/>
      <c r="K118" s="36"/>
      <c r="L118" s="36"/>
      <c r="M118" s="10"/>
      <c r="N118" s="36"/>
      <c r="O118" s="36"/>
      <c r="P118" s="10"/>
      <c r="Q118" s="36"/>
      <c r="R118" s="36"/>
      <c r="S118" s="10"/>
      <c r="T118" s="36"/>
      <c r="U118" s="36"/>
      <c r="V118" s="10"/>
      <c r="W118" s="36"/>
      <c r="X118" s="36"/>
      <c r="Y118" s="10"/>
    </row>
    <row r="119" spans="1:25" ht="12" thickBot="1" x14ac:dyDescent="0.25">
      <c r="J119" s="12" t="s">
        <v>4</v>
      </c>
      <c r="K119" s="13">
        <f t="shared" ref="K119:X119" si="59">IFERROR(K176*10^6/K62,"-")</f>
        <v>3343.4701102072208</v>
      </c>
      <c r="L119" s="13">
        <f t="shared" si="59"/>
        <v>3327.8042436290398</v>
      </c>
      <c r="M119" s="14">
        <f>IFERROR(K119/L119,"-")</f>
        <v>1.0047075685440852</v>
      </c>
      <c r="N119" s="13">
        <f t="shared" si="59"/>
        <v>3336.5845026252669</v>
      </c>
      <c r="O119" s="13">
        <f t="shared" si="59"/>
        <v>3295.5892954469759</v>
      </c>
      <c r="P119" s="14">
        <f>IFERROR(N119/O119,"-")</f>
        <v>1.0124394162934465</v>
      </c>
      <c r="Q119" s="13">
        <f t="shared" si="59"/>
        <v>3277.1623650889455</v>
      </c>
      <c r="R119" s="13">
        <f t="shared" si="59"/>
        <v>3216.6748426301847</v>
      </c>
      <c r="S119" s="14">
        <f>IFERROR(Q119/R119,"-")</f>
        <v>1.0188043633310795</v>
      </c>
      <c r="T119" s="13">
        <f t="shared" si="59"/>
        <v>3402.2972360709173</v>
      </c>
      <c r="U119" s="13">
        <f t="shared" si="59"/>
        <v>3267.5002400801486</v>
      </c>
      <c r="V119" s="14">
        <f>IFERROR(T119/U119,"-")</f>
        <v>1.041253859552115</v>
      </c>
      <c r="W119" s="13">
        <f t="shared" si="59"/>
        <v>3339.4922791222634</v>
      </c>
      <c r="X119" s="13">
        <f t="shared" si="59"/>
        <v>3276.8333531828403</v>
      </c>
      <c r="Y119" s="15">
        <f>W119/X119</f>
        <v>1.0191217920430899</v>
      </c>
    </row>
    <row r="121" spans="1:25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25" x14ac:dyDescent="0.2">
      <c r="A122" s="41"/>
      <c r="B122" s="41" t="str">
        <f>B65</f>
        <v>J</v>
      </c>
      <c r="C122" s="41" t="s">
        <v>5</v>
      </c>
      <c r="D122" s="41">
        <f>D65</f>
        <v>3</v>
      </c>
      <c r="E122" s="41" t="s">
        <v>5</v>
      </c>
      <c r="F122" s="41">
        <f>F65+1</f>
        <v>3</v>
      </c>
      <c r="G122" s="41"/>
      <c r="H122" s="41"/>
      <c r="I122" s="41"/>
      <c r="J122" s="41" t="s">
        <v>18</v>
      </c>
      <c r="K122" s="41"/>
      <c r="L122" s="41"/>
    </row>
    <row r="124" spans="1:25" x14ac:dyDescent="0.2">
      <c r="B124" s="16" t="str">
        <f>B122</f>
        <v>J</v>
      </c>
      <c r="C124" s="16" t="s">
        <v>5</v>
      </c>
      <c r="D124" s="16">
        <f>D122</f>
        <v>3</v>
      </c>
      <c r="E124" s="16" t="s">
        <v>5</v>
      </c>
      <c r="F124" s="16">
        <f>F122</f>
        <v>3</v>
      </c>
      <c r="G124" s="16" t="s">
        <v>5</v>
      </c>
      <c r="H124" s="16">
        <v>1</v>
      </c>
      <c r="J124" s="16" t="s">
        <v>136</v>
      </c>
    </row>
    <row r="125" spans="1:25" ht="12" thickBot="1" x14ac:dyDescent="0.25"/>
    <row r="126" spans="1:25" x14ac:dyDescent="0.2">
      <c r="J126" s="82" t="s">
        <v>21</v>
      </c>
      <c r="K126" s="82" t="s">
        <v>8</v>
      </c>
      <c r="L126" s="83"/>
      <c r="M126" s="84"/>
      <c r="N126" s="82" t="s">
        <v>9</v>
      </c>
      <c r="O126" s="83"/>
      <c r="P126" s="84"/>
      <c r="Q126" s="83" t="s">
        <v>10</v>
      </c>
      <c r="R126" s="83"/>
      <c r="S126" s="83"/>
      <c r="T126" s="82" t="s">
        <v>11</v>
      </c>
      <c r="U126" s="83"/>
      <c r="V126" s="84"/>
      <c r="W126" s="83" t="s">
        <v>12</v>
      </c>
      <c r="X126" s="83"/>
      <c r="Y126" s="84"/>
    </row>
    <row r="127" spans="1:25" x14ac:dyDescent="0.2">
      <c r="J127" s="93"/>
      <c r="K127" s="3" t="s">
        <v>13</v>
      </c>
      <c r="L127" s="4" t="s">
        <v>14</v>
      </c>
      <c r="M127" s="5" t="s">
        <v>15</v>
      </c>
      <c r="N127" s="3" t="s">
        <v>13</v>
      </c>
      <c r="O127" s="4" t="s">
        <v>14</v>
      </c>
      <c r="P127" s="5" t="s">
        <v>15</v>
      </c>
      <c r="Q127" s="4" t="s">
        <v>13</v>
      </c>
      <c r="R127" s="4" t="s">
        <v>14</v>
      </c>
      <c r="S127" s="4" t="s">
        <v>15</v>
      </c>
      <c r="T127" s="3" t="s">
        <v>13</v>
      </c>
      <c r="U127" s="4" t="s">
        <v>14</v>
      </c>
      <c r="V127" s="5" t="s">
        <v>15</v>
      </c>
      <c r="W127" s="4" t="s">
        <v>13</v>
      </c>
      <c r="X127" s="4" t="s">
        <v>14</v>
      </c>
      <c r="Y127" s="5" t="s">
        <v>15</v>
      </c>
    </row>
    <row r="128" spans="1:25" x14ac:dyDescent="0.2">
      <c r="J128" s="7" t="s">
        <v>22</v>
      </c>
      <c r="K128" s="35">
        <v>9.8539578800000012</v>
      </c>
      <c r="L128" s="36">
        <v>9.7326874800000009</v>
      </c>
      <c r="M128" s="10">
        <f>IFERROR(K128/L128,"-")</f>
        <v>1.0124601144595675</v>
      </c>
      <c r="N128" s="35">
        <v>9.5853762699999994</v>
      </c>
      <c r="O128" s="36">
        <v>9.3975500000000007</v>
      </c>
      <c r="P128" s="10">
        <f>IFERROR(N128/O128,"-")</f>
        <v>1.0199867273917136</v>
      </c>
      <c r="Q128" s="35">
        <v>9.0640561700000006</v>
      </c>
      <c r="R128" s="36">
        <v>9.0108634300000006</v>
      </c>
      <c r="S128" s="11">
        <f>IFERROR(Q128/R128,"-")</f>
        <v>1.0059031790253201</v>
      </c>
      <c r="T128" s="35">
        <v>9.0342136800000006</v>
      </c>
      <c r="U128" s="36">
        <v>8.9077932799999999</v>
      </c>
      <c r="V128" s="10">
        <f>IFERROR(T128/U128,"-")</f>
        <v>1.0141921120109334</v>
      </c>
      <c r="W128" s="35">
        <f>AVERAGE(K128,N128,Q128,T128)</f>
        <v>9.3844010000000004</v>
      </c>
      <c r="X128" s="36">
        <f t="shared" ref="X128:X136" si="60">AVERAGE(L128,O128,R128,U128)</f>
        <v>9.2622235474999997</v>
      </c>
      <c r="Y128" s="10">
        <f t="shared" ref="Y128:Y138" si="61">W128/X128</f>
        <v>1.0131909418805789</v>
      </c>
    </row>
    <row r="129" spans="2:25" x14ac:dyDescent="0.2">
      <c r="J129" s="7" t="s">
        <v>23</v>
      </c>
      <c r="K129" s="35">
        <v>37.625170850000003</v>
      </c>
      <c r="L129" s="36">
        <v>37.470875030000002</v>
      </c>
      <c r="M129" s="10">
        <f t="shared" ref="M129:M138" si="62">IFERROR(K129/L129,"-")</f>
        <v>1.0041177533184498</v>
      </c>
      <c r="N129" s="35">
        <v>36.198734250000001</v>
      </c>
      <c r="O129" s="36">
        <v>35.42911951</v>
      </c>
      <c r="P129" s="10">
        <f t="shared" ref="P129:P138" si="63">IFERROR(N129/O129,"-")</f>
        <v>1.0217226606431125</v>
      </c>
      <c r="Q129" s="35">
        <v>34.695066729999994</v>
      </c>
      <c r="R129" s="36">
        <v>34.103748430000003</v>
      </c>
      <c r="S129" s="11">
        <f t="shared" ref="S129:S138" si="64">IFERROR(Q129/R129,"-")</f>
        <v>1.0173388066480056</v>
      </c>
      <c r="T129" s="35">
        <v>34.401186409999994</v>
      </c>
      <c r="U129" s="36">
        <v>33.138177089999999</v>
      </c>
      <c r="V129" s="10">
        <f t="shared" ref="V129:V138" si="65">IFERROR(T129/U129,"-")</f>
        <v>1.038113421766375</v>
      </c>
      <c r="W129" s="35">
        <f t="shared" ref="W129:W136" si="66">AVERAGE(K129,N129,Q129,T129)</f>
        <v>35.730039559999994</v>
      </c>
      <c r="X129" s="36">
        <f t="shared" si="60"/>
        <v>35.035480014999997</v>
      </c>
      <c r="Y129" s="10">
        <f t="shared" si="61"/>
        <v>1.0198244620796584</v>
      </c>
    </row>
    <row r="130" spans="2:25" x14ac:dyDescent="0.2">
      <c r="J130" s="7" t="s">
        <v>24</v>
      </c>
      <c r="K130" s="35">
        <v>167.19976408000002</v>
      </c>
      <c r="L130" s="36">
        <v>165.97303434</v>
      </c>
      <c r="M130" s="10">
        <f t="shared" si="62"/>
        <v>1.0073911388369694</v>
      </c>
      <c r="N130" s="35">
        <v>161.32407358</v>
      </c>
      <c r="O130" s="36">
        <v>158.64155608000002</v>
      </c>
      <c r="P130" s="10">
        <f t="shared" si="63"/>
        <v>1.0169092989648139</v>
      </c>
      <c r="Q130" s="35">
        <v>154.43742387</v>
      </c>
      <c r="R130" s="36">
        <v>152.50966224999999</v>
      </c>
      <c r="S130" s="11">
        <f t="shared" si="64"/>
        <v>1.0126402589289061</v>
      </c>
      <c r="T130" s="35">
        <v>153.28658766999999</v>
      </c>
      <c r="U130" s="36">
        <v>148.72452846000002</v>
      </c>
      <c r="V130" s="10">
        <f t="shared" si="65"/>
        <v>1.0306745582402499</v>
      </c>
      <c r="W130" s="35">
        <f t="shared" si="66"/>
        <v>159.0619623</v>
      </c>
      <c r="X130" s="36">
        <f t="shared" si="60"/>
        <v>156.46219528250001</v>
      </c>
      <c r="Y130" s="10">
        <f t="shared" si="61"/>
        <v>1.0166159436329396</v>
      </c>
    </row>
    <row r="131" spans="2:25" x14ac:dyDescent="0.2">
      <c r="J131" s="7" t="s">
        <v>25</v>
      </c>
      <c r="K131" s="35">
        <v>196.40463949000002</v>
      </c>
      <c r="L131" s="36">
        <v>193.61762922</v>
      </c>
      <c r="M131" s="10">
        <f t="shared" si="62"/>
        <v>1.01439440344987</v>
      </c>
      <c r="N131" s="35">
        <v>189.77734856000001</v>
      </c>
      <c r="O131" s="36">
        <v>184.99080656999999</v>
      </c>
      <c r="P131" s="10">
        <f t="shared" si="63"/>
        <v>1.0258744857582358</v>
      </c>
      <c r="Q131" s="35">
        <v>181.58780041</v>
      </c>
      <c r="R131" s="36">
        <v>176.29610907</v>
      </c>
      <c r="S131" s="11">
        <f t="shared" si="64"/>
        <v>1.0300159281331551</v>
      </c>
      <c r="T131" s="35">
        <v>179.15838835</v>
      </c>
      <c r="U131" s="36">
        <v>172.14923268000001</v>
      </c>
      <c r="V131" s="10">
        <f t="shared" si="65"/>
        <v>1.0407155789246472</v>
      </c>
      <c r="W131" s="35">
        <f t="shared" si="66"/>
        <v>186.73204420249999</v>
      </c>
      <c r="X131" s="36">
        <f t="shared" si="60"/>
        <v>181.76344438500001</v>
      </c>
      <c r="Y131" s="10">
        <f t="shared" si="61"/>
        <v>1.0273355285179115</v>
      </c>
    </row>
    <row r="132" spans="2:25" x14ac:dyDescent="0.2">
      <c r="J132" s="7" t="s">
        <v>26</v>
      </c>
      <c r="K132" s="35">
        <v>169.39508319000001</v>
      </c>
      <c r="L132" s="36">
        <v>167.00111921000001</v>
      </c>
      <c r="M132" s="10">
        <f t="shared" si="62"/>
        <v>1.0143350175814669</v>
      </c>
      <c r="N132" s="35">
        <v>163.91179371999999</v>
      </c>
      <c r="O132" s="36">
        <v>160.22458376</v>
      </c>
      <c r="P132" s="10">
        <f t="shared" si="63"/>
        <v>1.0230127604233508</v>
      </c>
      <c r="Q132" s="35">
        <v>157.10234844999999</v>
      </c>
      <c r="R132" s="36">
        <v>152.42407127000001</v>
      </c>
      <c r="S132" s="11">
        <f t="shared" si="64"/>
        <v>1.0306925090047818</v>
      </c>
      <c r="T132" s="35">
        <v>155.43704252000001</v>
      </c>
      <c r="U132" s="36">
        <v>149.02360908</v>
      </c>
      <c r="V132" s="10">
        <f t="shared" si="65"/>
        <v>1.043036358330022</v>
      </c>
      <c r="W132" s="35">
        <f t="shared" si="66"/>
        <v>161.46156697000001</v>
      </c>
      <c r="X132" s="36">
        <f t="shared" si="60"/>
        <v>157.16834583000002</v>
      </c>
      <c r="Y132" s="10">
        <f t="shared" si="61"/>
        <v>1.0273160674773769</v>
      </c>
    </row>
    <row r="133" spans="2:25" x14ac:dyDescent="0.2">
      <c r="J133" s="7" t="s">
        <v>27</v>
      </c>
      <c r="K133" s="35">
        <v>157.15814221000002</v>
      </c>
      <c r="L133" s="36">
        <v>154.47580908</v>
      </c>
      <c r="M133" s="10">
        <f t="shared" si="62"/>
        <v>1.0173640982751604</v>
      </c>
      <c r="N133" s="35">
        <v>151.79092778</v>
      </c>
      <c r="O133" s="36">
        <v>148.72234908999999</v>
      </c>
      <c r="P133" s="10">
        <f t="shared" si="63"/>
        <v>1.020632935861866</v>
      </c>
      <c r="Q133" s="35">
        <v>145.43332551</v>
      </c>
      <c r="R133" s="36">
        <v>141.61931458000001</v>
      </c>
      <c r="S133" s="11">
        <f t="shared" si="64"/>
        <v>1.0269314319258724</v>
      </c>
      <c r="T133" s="35">
        <v>143.82926361000003</v>
      </c>
      <c r="U133" s="36">
        <v>138.76636909999999</v>
      </c>
      <c r="V133" s="10">
        <f t="shared" si="65"/>
        <v>1.0364850254628448</v>
      </c>
      <c r="W133" s="35">
        <f t="shared" si="66"/>
        <v>149.55291477750001</v>
      </c>
      <c r="X133" s="36">
        <f t="shared" si="60"/>
        <v>145.8959604625</v>
      </c>
      <c r="Y133" s="10">
        <f t="shared" si="61"/>
        <v>1.0250654939547827</v>
      </c>
    </row>
    <row r="134" spans="2:25" x14ac:dyDescent="0.2">
      <c r="J134" s="7" t="s">
        <v>28</v>
      </c>
      <c r="K134" s="35">
        <v>161.47674712</v>
      </c>
      <c r="L134" s="36">
        <v>160.19205261000002</v>
      </c>
      <c r="M134" s="10">
        <f t="shared" si="62"/>
        <v>1.0080197143932457</v>
      </c>
      <c r="N134" s="35">
        <v>156.75052700000001</v>
      </c>
      <c r="O134" s="36">
        <v>154.73000158000002</v>
      </c>
      <c r="P134" s="10">
        <f t="shared" si="63"/>
        <v>1.0130583946188052</v>
      </c>
      <c r="Q134" s="35">
        <v>149.49579224999999</v>
      </c>
      <c r="R134" s="36">
        <v>147.67395659000002</v>
      </c>
      <c r="S134" s="11">
        <f t="shared" si="64"/>
        <v>1.012336878499559</v>
      </c>
      <c r="T134" s="35">
        <v>148.71459088</v>
      </c>
      <c r="U134" s="36">
        <v>144.58729949000002</v>
      </c>
      <c r="V134" s="10">
        <f t="shared" si="65"/>
        <v>1.0285453245517282</v>
      </c>
      <c r="W134" s="35">
        <f t="shared" si="66"/>
        <v>154.10941431250001</v>
      </c>
      <c r="X134" s="36">
        <f t="shared" si="60"/>
        <v>151.7958275675</v>
      </c>
      <c r="Y134" s="10">
        <f t="shared" si="61"/>
        <v>1.0152414383324944</v>
      </c>
    </row>
    <row r="135" spans="2:25" x14ac:dyDescent="0.2">
      <c r="J135" s="7" t="s">
        <v>29</v>
      </c>
      <c r="K135" s="35">
        <v>164.40451055000003</v>
      </c>
      <c r="L135" s="36">
        <v>163.38517427000002</v>
      </c>
      <c r="M135" s="10">
        <f t="shared" si="62"/>
        <v>1.0062388541956415</v>
      </c>
      <c r="N135" s="35">
        <v>159.91520353000001</v>
      </c>
      <c r="O135" s="36">
        <v>158.19320502000002</v>
      </c>
      <c r="P135" s="10">
        <f t="shared" si="63"/>
        <v>1.0108854138822352</v>
      </c>
      <c r="Q135" s="35">
        <v>152.83412332</v>
      </c>
      <c r="R135" s="36">
        <v>151.14751584999999</v>
      </c>
      <c r="S135" s="11">
        <f t="shared" si="64"/>
        <v>1.0111586846830736</v>
      </c>
      <c r="T135" s="35">
        <v>152.56157716999999</v>
      </c>
      <c r="U135" s="36">
        <v>148.51475981999999</v>
      </c>
      <c r="V135" s="10">
        <f t="shared" si="65"/>
        <v>1.0272485869748216</v>
      </c>
      <c r="W135" s="35">
        <f t="shared" si="66"/>
        <v>157.4288536425</v>
      </c>
      <c r="X135" s="36">
        <f t="shared" si="60"/>
        <v>155.31016374000001</v>
      </c>
      <c r="Y135" s="10">
        <f t="shared" si="61"/>
        <v>1.013641669363293</v>
      </c>
    </row>
    <row r="136" spans="2:25" x14ac:dyDescent="0.2">
      <c r="J136" s="7" t="s">
        <v>30</v>
      </c>
      <c r="K136" s="35">
        <v>157.57955275</v>
      </c>
      <c r="L136" s="36">
        <v>157.17621005999999</v>
      </c>
      <c r="M136" s="10">
        <f t="shared" si="62"/>
        <v>1.0025661815477422</v>
      </c>
      <c r="N136" s="35">
        <v>154.08139126</v>
      </c>
      <c r="O136" s="36">
        <v>153.22805381000001</v>
      </c>
      <c r="P136" s="10">
        <f t="shared" si="63"/>
        <v>1.0055690679923281</v>
      </c>
      <c r="Q136" s="35">
        <v>147.56624899000002</v>
      </c>
      <c r="R136" s="36">
        <v>147.09541300999999</v>
      </c>
      <c r="S136" s="11">
        <f t="shared" si="64"/>
        <v>1.0032008882558969</v>
      </c>
      <c r="T136" s="35">
        <v>147.95236213999999</v>
      </c>
      <c r="U136" s="36">
        <v>145.45280855000001</v>
      </c>
      <c r="V136" s="10">
        <f t="shared" si="65"/>
        <v>1.0171846361367491</v>
      </c>
      <c r="W136" s="35">
        <f t="shared" si="66"/>
        <v>151.79488878500001</v>
      </c>
      <c r="X136" s="36">
        <f t="shared" si="60"/>
        <v>150.73812135750001</v>
      </c>
      <c r="Y136" s="10">
        <f t="shared" si="61"/>
        <v>1.0070106182695067</v>
      </c>
    </row>
    <row r="137" spans="2:25" x14ac:dyDescent="0.2">
      <c r="J137" s="7" t="s">
        <v>31</v>
      </c>
      <c r="K137" s="35">
        <v>148.82868822999998</v>
      </c>
      <c r="L137" s="36">
        <v>149.20883296</v>
      </c>
      <c r="M137" s="10">
        <f t="shared" si="62"/>
        <v>0.99745226390114639</v>
      </c>
      <c r="N137" s="35">
        <v>145.76297038999999</v>
      </c>
      <c r="O137" s="36">
        <v>146.0820109</v>
      </c>
      <c r="P137" s="10">
        <f t="shared" si="63"/>
        <v>0.99781601781058171</v>
      </c>
      <c r="Q137" s="35">
        <v>139.90012729</v>
      </c>
      <c r="R137" s="36">
        <v>140.70265762</v>
      </c>
      <c r="S137" s="11">
        <f t="shared" si="64"/>
        <v>0.99429626743677146</v>
      </c>
      <c r="T137" s="35">
        <v>140.78122305000002</v>
      </c>
      <c r="U137" s="36">
        <v>139.87177356000001</v>
      </c>
      <c r="V137" s="10">
        <f t="shared" si="65"/>
        <v>1.0065020230090234</v>
      </c>
      <c r="W137" s="35">
        <f>AVERAGE(K137,N137,Q137,T137)</f>
        <v>143.81825223999999</v>
      </c>
      <c r="X137" s="36">
        <f>AVERAGE(L137,O137,R137,U137)</f>
        <v>143.96631875999998</v>
      </c>
      <c r="Y137" s="10">
        <f t="shared" si="61"/>
        <v>0.99897151971881126</v>
      </c>
    </row>
    <row r="138" spans="2:25" x14ac:dyDescent="0.2">
      <c r="J138" s="7" t="s">
        <v>32</v>
      </c>
      <c r="K138" s="35">
        <v>137.25077014999999</v>
      </c>
      <c r="L138" s="36">
        <v>138.40592297999999</v>
      </c>
      <c r="M138" s="10">
        <f t="shared" si="62"/>
        <v>0.99165387719594256</v>
      </c>
      <c r="N138" s="35">
        <v>127.97950433</v>
      </c>
      <c r="O138" s="36">
        <v>128.78859420999999</v>
      </c>
      <c r="P138" s="10">
        <f t="shared" si="63"/>
        <v>0.99371768994791032</v>
      </c>
      <c r="Q138" s="35">
        <v>116.32107439000001</v>
      </c>
      <c r="R138" s="36">
        <v>117.44971629999999</v>
      </c>
      <c r="S138" s="11">
        <f t="shared" si="64"/>
        <v>0.99039042455311588</v>
      </c>
      <c r="T138" s="35">
        <v>110.32799331999999</v>
      </c>
      <c r="U138" s="36">
        <v>109.95629011</v>
      </c>
      <c r="V138" s="10">
        <f t="shared" si="65"/>
        <v>1.0033804633607422</v>
      </c>
      <c r="W138" s="35">
        <f>AVERAGE(K138,N138,Q138,T138)</f>
        <v>122.9698355475</v>
      </c>
      <c r="X138" s="36">
        <f>AVERAGE(L138,O138,R138,U138)</f>
        <v>123.65013089999998</v>
      </c>
      <c r="Y138" s="10">
        <f t="shared" si="61"/>
        <v>0.99449822375804708</v>
      </c>
    </row>
    <row r="139" spans="2:25" x14ac:dyDescent="0.2">
      <c r="J139" s="37"/>
      <c r="K139" s="36"/>
      <c r="L139" s="36"/>
      <c r="M139" s="10"/>
      <c r="N139" s="36"/>
      <c r="O139" s="36"/>
      <c r="P139" s="10"/>
      <c r="Q139" s="36"/>
      <c r="R139" s="36"/>
      <c r="S139" s="10"/>
      <c r="T139" s="36"/>
      <c r="U139" s="36"/>
      <c r="V139" s="10"/>
      <c r="W139" s="36"/>
      <c r="X139" s="36"/>
      <c r="Y139" s="10"/>
    </row>
    <row r="140" spans="2:25" ht="12" thickBot="1" x14ac:dyDescent="0.25">
      <c r="J140" s="12" t="s">
        <v>4</v>
      </c>
      <c r="K140" s="13">
        <f>SUM(K128:K138)</f>
        <v>1507.1770265</v>
      </c>
      <c r="L140" s="13">
        <f>SUM(L128:L138)</f>
        <v>1496.63934724</v>
      </c>
      <c r="M140" s="14">
        <f>IFERROR(K140/L140,"-")</f>
        <v>1.0070408941736251</v>
      </c>
      <c r="N140" s="13">
        <f>SUM(N128:N138)</f>
        <v>1457.0778506699999</v>
      </c>
      <c r="O140" s="13">
        <f>SUM(O128:O138)</f>
        <v>1438.4278305300002</v>
      </c>
      <c r="P140" s="14">
        <f>IFERROR(N140/O140,"-")</f>
        <v>1.012965558468879</v>
      </c>
      <c r="Q140" s="13">
        <f>SUM(Q128:Q138)</f>
        <v>1388.43738738</v>
      </c>
      <c r="R140" s="13">
        <f>SUM(R128:R138)</f>
        <v>1370.0330284000001</v>
      </c>
      <c r="S140" s="14">
        <f>IFERROR(Q140/R140,"-")</f>
        <v>1.0134335148120432</v>
      </c>
      <c r="T140" s="13">
        <f>SUM(T128:T138)</f>
        <v>1375.4844287999999</v>
      </c>
      <c r="U140" s="13">
        <f>SUM(U128:U138)</f>
        <v>1339.0926412200001</v>
      </c>
      <c r="V140" s="14">
        <f>IFERROR(T140/U140,"-")</f>
        <v>1.0271764525170153</v>
      </c>
      <c r="W140" s="13">
        <f>SUM(W128:W138)</f>
        <v>1432.0441733375001</v>
      </c>
      <c r="X140" s="13">
        <f>SUM(X128:X138)</f>
        <v>1411.0482118474999</v>
      </c>
      <c r="Y140" s="15">
        <f>W140/X140</f>
        <v>1.0148796910790949</v>
      </c>
    </row>
    <row r="142" spans="2:25" x14ac:dyDescent="0.2">
      <c r="B142" s="16" t="str">
        <f>B124</f>
        <v>J</v>
      </c>
      <c r="C142" s="16" t="s">
        <v>5</v>
      </c>
      <c r="D142" s="16">
        <f>D124</f>
        <v>3</v>
      </c>
      <c r="E142" s="16" t="s">
        <v>5</v>
      </c>
      <c r="F142" s="16">
        <f>F124</f>
        <v>3</v>
      </c>
      <c r="G142" s="16" t="s">
        <v>5</v>
      </c>
      <c r="H142" s="16">
        <f>H124+1</f>
        <v>2</v>
      </c>
      <c r="J142" s="16" t="s">
        <v>137</v>
      </c>
    </row>
    <row r="143" spans="2:25" ht="12" thickBot="1" x14ac:dyDescent="0.25"/>
    <row r="144" spans="2:25" x14ac:dyDescent="0.2">
      <c r="J144" s="82" t="s">
        <v>21</v>
      </c>
      <c r="K144" s="82" t="s">
        <v>8</v>
      </c>
      <c r="L144" s="83"/>
      <c r="M144" s="84"/>
      <c r="N144" s="82" t="s">
        <v>9</v>
      </c>
      <c r="O144" s="83"/>
      <c r="P144" s="84"/>
      <c r="Q144" s="83" t="s">
        <v>10</v>
      </c>
      <c r="R144" s="83"/>
      <c r="S144" s="83"/>
      <c r="T144" s="82" t="s">
        <v>11</v>
      </c>
      <c r="U144" s="83"/>
      <c r="V144" s="84"/>
      <c r="W144" s="83" t="s">
        <v>12</v>
      </c>
      <c r="X144" s="83"/>
      <c r="Y144" s="84"/>
    </row>
    <row r="145" spans="2:25" x14ac:dyDescent="0.2">
      <c r="J145" s="93"/>
      <c r="K145" s="3" t="s">
        <v>13</v>
      </c>
      <c r="L145" s="4" t="s">
        <v>14</v>
      </c>
      <c r="M145" s="5" t="s">
        <v>15</v>
      </c>
      <c r="N145" s="3" t="s">
        <v>13</v>
      </c>
      <c r="O145" s="4" t="s">
        <v>14</v>
      </c>
      <c r="P145" s="5" t="s">
        <v>15</v>
      </c>
      <c r="Q145" s="4" t="s">
        <v>13</v>
      </c>
      <c r="R145" s="4" t="s">
        <v>14</v>
      </c>
      <c r="S145" s="4" t="s">
        <v>15</v>
      </c>
      <c r="T145" s="3" t="s">
        <v>13</v>
      </c>
      <c r="U145" s="4" t="s">
        <v>14</v>
      </c>
      <c r="V145" s="5" t="s">
        <v>15</v>
      </c>
      <c r="W145" s="4" t="s">
        <v>13</v>
      </c>
      <c r="X145" s="4" t="s">
        <v>14</v>
      </c>
      <c r="Y145" s="5" t="s">
        <v>15</v>
      </c>
    </row>
    <row r="146" spans="2:25" x14ac:dyDescent="0.2">
      <c r="J146" s="7" t="s">
        <v>22</v>
      </c>
      <c r="K146" s="35">
        <v>1.31379676</v>
      </c>
      <c r="L146" s="36">
        <v>0.1126458</v>
      </c>
      <c r="M146" s="10">
        <f>IFERROR(K146/L146,"-")</f>
        <v>11.663078073039562</v>
      </c>
      <c r="N146" s="35">
        <v>3.3140098300000003</v>
      </c>
      <c r="O146" s="36">
        <v>0.32245973</v>
      </c>
      <c r="P146" s="10">
        <f>IFERROR(N146/O146,"-")</f>
        <v>10.277282778844974</v>
      </c>
      <c r="Q146" s="35">
        <v>5.0876080699999999</v>
      </c>
      <c r="R146" s="36">
        <v>0.52117345000000004</v>
      </c>
      <c r="S146" s="11">
        <f>IFERROR(Q146/R146,"-")</f>
        <v>9.7618327833085115</v>
      </c>
      <c r="T146" s="35">
        <v>7.1461149100000005</v>
      </c>
      <c r="U146" s="36">
        <v>0.70886800000000005</v>
      </c>
      <c r="V146" s="10">
        <f>IFERROR(T146/U146,"-")</f>
        <v>10.081023420439349</v>
      </c>
      <c r="W146" s="35">
        <f>AVERAGE(K146,N146,Q146,T146)</f>
        <v>4.2153823925000005</v>
      </c>
      <c r="X146" s="36">
        <f>AVERAGE(L146,O146,R146,U146)</f>
        <v>0.41628674500000001</v>
      </c>
      <c r="Y146" s="10">
        <f t="shared" ref="Y146:Y156" si="67">W146/X146</f>
        <v>10.126150887893393</v>
      </c>
    </row>
    <row r="147" spans="2:25" x14ac:dyDescent="0.2">
      <c r="J147" s="7" t="s">
        <v>23</v>
      </c>
      <c r="K147" s="35">
        <v>3.3230931400000001</v>
      </c>
      <c r="L147" s="36">
        <v>4.1896942199999998</v>
      </c>
      <c r="M147" s="10">
        <f t="shared" ref="M147:M156" si="68">IFERROR(K147/L147,"-")</f>
        <v>0.79315887162762921</v>
      </c>
      <c r="N147" s="35">
        <v>7.9539874299999997</v>
      </c>
      <c r="O147" s="36">
        <v>9.9732983900000001</v>
      </c>
      <c r="P147" s="10">
        <f t="shared" ref="P147:P156" si="69">IFERROR(N147/O147,"-")</f>
        <v>0.79752827188799269</v>
      </c>
      <c r="Q147" s="35">
        <v>13.020879619999999</v>
      </c>
      <c r="R147" s="36">
        <v>14.084175869999999</v>
      </c>
      <c r="S147" s="11">
        <f t="shared" ref="S147:S156" si="70">IFERROR(Q147/R147,"-")</f>
        <v>0.92450419109968129</v>
      </c>
      <c r="T147" s="35">
        <v>16.220746269999999</v>
      </c>
      <c r="U147" s="36">
        <v>16.438968110000001</v>
      </c>
      <c r="V147" s="10">
        <f t="shared" ref="V147:V156" si="71">IFERROR(T147/U147,"-")</f>
        <v>0.98672533223863024</v>
      </c>
      <c r="W147" s="35">
        <f t="shared" ref="W147:X154" si="72">AVERAGE(K147,N147,Q147,T147)</f>
        <v>10.129676614999999</v>
      </c>
      <c r="X147" s="36">
        <f t="shared" si="72"/>
        <v>11.171534147500001</v>
      </c>
      <c r="Y147" s="10">
        <f t="shared" si="67"/>
        <v>0.90673997691416874</v>
      </c>
    </row>
    <row r="148" spans="2:25" x14ac:dyDescent="0.2">
      <c r="J148" s="7" t="s">
        <v>24</v>
      </c>
      <c r="K148" s="35">
        <v>6.0611732900000002</v>
      </c>
      <c r="L148" s="36">
        <v>7.8611790199999998</v>
      </c>
      <c r="M148" s="10">
        <f t="shared" si="68"/>
        <v>0.77102598408959788</v>
      </c>
      <c r="N148" s="35">
        <v>14.11897626</v>
      </c>
      <c r="O148" s="36">
        <v>18.987830899999999</v>
      </c>
      <c r="P148" s="10">
        <f t="shared" si="69"/>
        <v>0.74358026118717968</v>
      </c>
      <c r="Q148" s="35">
        <v>20.117689309999999</v>
      </c>
      <c r="R148" s="36">
        <v>26.90934262</v>
      </c>
      <c r="S148" s="11">
        <f t="shared" si="70"/>
        <v>0.74760983923285451</v>
      </c>
      <c r="T148" s="35">
        <v>23.50628918</v>
      </c>
      <c r="U148" s="36">
        <v>31.737281550000002</v>
      </c>
      <c r="V148" s="10">
        <f t="shared" si="71"/>
        <v>0.74065225602159357</v>
      </c>
      <c r="W148" s="35">
        <f t="shared" si="72"/>
        <v>15.951032009999999</v>
      </c>
      <c r="X148" s="36">
        <f t="shared" si="72"/>
        <v>21.373908522500003</v>
      </c>
      <c r="Y148" s="10">
        <f t="shared" si="67"/>
        <v>0.74628521934622205</v>
      </c>
    </row>
    <row r="149" spans="2:25" x14ac:dyDescent="0.2">
      <c r="J149" s="7" t="s">
        <v>25</v>
      </c>
      <c r="K149" s="35">
        <v>5.2351208600000003</v>
      </c>
      <c r="L149" s="36">
        <v>5.5533224900000002</v>
      </c>
      <c r="M149" s="10">
        <f t="shared" si="68"/>
        <v>0.94270067503319077</v>
      </c>
      <c r="N149" s="35">
        <v>12.653977960000001</v>
      </c>
      <c r="O149" s="36">
        <v>13.693374109999999</v>
      </c>
      <c r="P149" s="10">
        <f t="shared" si="69"/>
        <v>0.92409495704634637</v>
      </c>
      <c r="Q149" s="35">
        <v>17.99517311</v>
      </c>
      <c r="R149" s="36">
        <v>20.273512230000001</v>
      </c>
      <c r="S149" s="11">
        <f t="shared" si="70"/>
        <v>0.88761991044508814</v>
      </c>
      <c r="T149" s="35">
        <v>22.138214670000004</v>
      </c>
      <c r="U149" s="36">
        <v>24.677508410000002</v>
      </c>
      <c r="V149" s="10">
        <f t="shared" si="71"/>
        <v>0.89710088645047303</v>
      </c>
      <c r="W149" s="35">
        <f t="shared" si="72"/>
        <v>14.50562165</v>
      </c>
      <c r="X149" s="36">
        <f t="shared" si="72"/>
        <v>16.049429310000001</v>
      </c>
      <c r="Y149" s="10">
        <f t="shared" si="67"/>
        <v>0.90380918659593135</v>
      </c>
    </row>
    <row r="150" spans="2:25" x14ac:dyDescent="0.2">
      <c r="J150" s="7" t="s">
        <v>26</v>
      </c>
      <c r="K150" s="35">
        <v>3.9253788300000001</v>
      </c>
      <c r="L150" s="36">
        <v>3.7465776800000001</v>
      </c>
      <c r="M150" s="10">
        <f t="shared" si="68"/>
        <v>1.0477238603524697</v>
      </c>
      <c r="N150" s="35">
        <v>9.8144228000000009</v>
      </c>
      <c r="O150" s="36">
        <v>9.0267349700000015</v>
      </c>
      <c r="P150" s="10">
        <f t="shared" si="69"/>
        <v>1.0872616546977227</v>
      </c>
      <c r="Q150" s="35">
        <v>13.95311424</v>
      </c>
      <c r="R150" s="36">
        <v>13.37077751</v>
      </c>
      <c r="S150" s="11">
        <f t="shared" si="70"/>
        <v>1.0435529444390552</v>
      </c>
      <c r="T150" s="35">
        <v>17.6620089</v>
      </c>
      <c r="U150" s="36">
        <v>16.480845089999999</v>
      </c>
      <c r="V150" s="10">
        <f t="shared" si="71"/>
        <v>1.0716688861250623</v>
      </c>
      <c r="W150" s="35">
        <f t="shared" si="72"/>
        <v>11.338731192499999</v>
      </c>
      <c r="X150" s="36">
        <f t="shared" si="72"/>
        <v>10.6562338125</v>
      </c>
      <c r="Y150" s="10">
        <f t="shared" si="67"/>
        <v>1.0640467722470028</v>
      </c>
    </row>
    <row r="151" spans="2:25" x14ac:dyDescent="0.2">
      <c r="J151" s="7" t="s">
        <v>27</v>
      </c>
      <c r="K151" s="35">
        <v>3.3280650600000001</v>
      </c>
      <c r="L151" s="36">
        <v>2.9130299399999999</v>
      </c>
      <c r="M151" s="10">
        <f t="shared" si="68"/>
        <v>1.1424754048356949</v>
      </c>
      <c r="N151" s="35">
        <v>8.2026382499999997</v>
      </c>
      <c r="O151" s="36">
        <v>7.0055165300000004</v>
      </c>
      <c r="P151" s="10">
        <f t="shared" si="69"/>
        <v>1.1708827200497662</v>
      </c>
      <c r="Q151" s="35">
        <v>11.796892640000001</v>
      </c>
      <c r="R151" s="36">
        <v>10.29536886</v>
      </c>
      <c r="S151" s="11">
        <f t="shared" si="70"/>
        <v>1.1458445831730988</v>
      </c>
      <c r="T151" s="35">
        <v>14.891500369999999</v>
      </c>
      <c r="U151" s="36">
        <v>12.64438402</v>
      </c>
      <c r="V151" s="10">
        <f t="shared" si="71"/>
        <v>1.177716553566047</v>
      </c>
      <c r="W151" s="35">
        <f t="shared" si="72"/>
        <v>9.5547740800000014</v>
      </c>
      <c r="X151" s="36">
        <f t="shared" si="72"/>
        <v>8.2145748374999989</v>
      </c>
      <c r="Y151" s="10">
        <f t="shared" si="67"/>
        <v>1.163148947938476</v>
      </c>
    </row>
    <row r="152" spans="2:25" x14ac:dyDescent="0.2">
      <c r="J152" s="7" t="s">
        <v>28</v>
      </c>
      <c r="K152" s="35">
        <v>2.9356003500000001</v>
      </c>
      <c r="L152" s="36">
        <v>2.4191713900000003</v>
      </c>
      <c r="M152" s="10">
        <f t="shared" si="68"/>
        <v>1.2134734901936814</v>
      </c>
      <c r="N152" s="35">
        <v>7.0122772099999997</v>
      </c>
      <c r="O152" s="36">
        <v>5.8824721500000008</v>
      </c>
      <c r="P152" s="10">
        <f t="shared" si="69"/>
        <v>1.1920629679479229</v>
      </c>
      <c r="Q152" s="35">
        <v>10.091141630000001</v>
      </c>
      <c r="R152" s="36">
        <v>8.6285941999999984</v>
      </c>
      <c r="S152" s="11">
        <f t="shared" si="70"/>
        <v>1.169500082643822</v>
      </c>
      <c r="T152" s="35">
        <v>12.702625970000001</v>
      </c>
      <c r="U152" s="36">
        <v>10.50229195</v>
      </c>
      <c r="V152" s="10">
        <f t="shared" si="71"/>
        <v>1.2095098889342912</v>
      </c>
      <c r="W152" s="35">
        <f t="shared" si="72"/>
        <v>8.1854112900000011</v>
      </c>
      <c r="X152" s="36">
        <f t="shared" si="72"/>
        <v>6.8581324224999998</v>
      </c>
      <c r="Y152" s="10">
        <f t="shared" si="67"/>
        <v>1.1935335723681124</v>
      </c>
    </row>
    <row r="153" spans="2:25" x14ac:dyDescent="0.2">
      <c r="J153" s="7" t="s">
        <v>29</v>
      </c>
      <c r="K153" s="35">
        <v>2.82985145</v>
      </c>
      <c r="L153" s="36">
        <v>2.2734447799999997</v>
      </c>
      <c r="M153" s="10">
        <f t="shared" si="68"/>
        <v>1.2447416690719009</v>
      </c>
      <c r="N153" s="35">
        <v>6.7175612199999994</v>
      </c>
      <c r="O153" s="36">
        <v>5.4216080599999996</v>
      </c>
      <c r="P153" s="10">
        <f t="shared" si="69"/>
        <v>1.2390348298250096</v>
      </c>
      <c r="Q153" s="35">
        <v>9.8540703900000004</v>
      </c>
      <c r="R153" s="36">
        <v>7.7534320599999997</v>
      </c>
      <c r="S153" s="11">
        <f t="shared" si="70"/>
        <v>1.2709301266515516</v>
      </c>
      <c r="T153" s="35">
        <v>12.69112975</v>
      </c>
      <c r="U153" s="36">
        <v>9.2856849300000004</v>
      </c>
      <c r="V153" s="10">
        <f t="shared" si="71"/>
        <v>1.3667413707951428</v>
      </c>
      <c r="W153" s="35">
        <f t="shared" si="72"/>
        <v>8.0231532024999996</v>
      </c>
      <c r="X153" s="36">
        <f t="shared" si="72"/>
        <v>6.1835424574999998</v>
      </c>
      <c r="Y153" s="10">
        <f t="shared" si="67"/>
        <v>1.2975011100261375</v>
      </c>
    </row>
    <row r="154" spans="2:25" x14ac:dyDescent="0.2">
      <c r="J154" s="7" t="s">
        <v>30</v>
      </c>
      <c r="K154" s="35">
        <v>2.6468904100000001</v>
      </c>
      <c r="L154" s="36">
        <v>2.1082387999999996</v>
      </c>
      <c r="M154" s="10">
        <f t="shared" si="68"/>
        <v>1.2554983856667474</v>
      </c>
      <c r="N154" s="35">
        <v>6.3221630599999994</v>
      </c>
      <c r="O154" s="36">
        <v>5.0333771799999996</v>
      </c>
      <c r="P154" s="10">
        <f t="shared" si="69"/>
        <v>1.2560479443346624</v>
      </c>
      <c r="Q154" s="35">
        <v>8.945149240000001</v>
      </c>
      <c r="R154" s="36">
        <v>7.2478976699999995</v>
      </c>
      <c r="S154" s="11">
        <f t="shared" si="70"/>
        <v>1.2341715690917034</v>
      </c>
      <c r="T154" s="35">
        <v>11.511536019999999</v>
      </c>
      <c r="U154" s="36">
        <v>8.8768104499999989</v>
      </c>
      <c r="V154" s="10">
        <f t="shared" si="71"/>
        <v>1.2968099392051342</v>
      </c>
      <c r="W154" s="35">
        <f t="shared" si="72"/>
        <v>7.3564346824999998</v>
      </c>
      <c r="X154" s="36">
        <f t="shared" si="72"/>
        <v>5.8165810249999996</v>
      </c>
      <c r="Y154" s="10">
        <f t="shared" si="67"/>
        <v>1.2647351856497178</v>
      </c>
    </row>
    <row r="155" spans="2:25" x14ac:dyDescent="0.2">
      <c r="J155" s="7" t="s">
        <v>31</v>
      </c>
      <c r="K155" s="35">
        <v>2.4292952400000001</v>
      </c>
      <c r="L155" s="36">
        <v>1.75472853</v>
      </c>
      <c r="M155" s="10">
        <f t="shared" si="68"/>
        <v>1.3844279604891363</v>
      </c>
      <c r="N155" s="35">
        <v>5.9177678</v>
      </c>
      <c r="O155" s="36">
        <v>4.2478322000000004</v>
      </c>
      <c r="P155" s="10">
        <f t="shared" si="69"/>
        <v>1.3931265458178879</v>
      </c>
      <c r="Q155" s="35">
        <v>8.4534662300000001</v>
      </c>
      <c r="R155" s="36">
        <v>6.1534920499999997</v>
      </c>
      <c r="S155" s="11">
        <f t="shared" si="70"/>
        <v>1.3737673115219187</v>
      </c>
      <c r="T155" s="35">
        <v>10.950182380000001</v>
      </c>
      <c r="U155" s="36">
        <v>7.6416923499999996</v>
      </c>
      <c r="V155" s="10">
        <f t="shared" si="71"/>
        <v>1.4329525291606384</v>
      </c>
      <c r="W155" s="35">
        <f>AVERAGE(K155,N155,Q155,T155)</f>
        <v>6.9376779124999999</v>
      </c>
      <c r="X155" s="36">
        <f>AVERAGE(L155,O155,R155,U155)</f>
        <v>4.9494362824999998</v>
      </c>
      <c r="Y155" s="10">
        <f t="shared" si="67"/>
        <v>1.4017107235080362</v>
      </c>
    </row>
    <row r="156" spans="2:25" x14ac:dyDescent="0.2">
      <c r="J156" s="7" t="s">
        <v>32</v>
      </c>
      <c r="K156" s="35">
        <v>2.0903589299999998</v>
      </c>
      <c r="L156" s="36">
        <v>1.3508191200000002</v>
      </c>
      <c r="M156" s="10">
        <f t="shared" si="68"/>
        <v>1.5474750831184561</v>
      </c>
      <c r="N156" s="35">
        <v>5.0990411699999996</v>
      </c>
      <c r="O156" s="36">
        <v>3.3055238199999999</v>
      </c>
      <c r="P156" s="10">
        <f t="shared" si="69"/>
        <v>1.5425818864617953</v>
      </c>
      <c r="Q156" s="35">
        <v>7.1124542399999999</v>
      </c>
      <c r="R156" s="36">
        <v>4.8269023600000001</v>
      </c>
      <c r="S156" s="11">
        <f t="shared" si="70"/>
        <v>1.4735028201399127</v>
      </c>
      <c r="T156" s="35">
        <v>9.3441498999999997</v>
      </c>
      <c r="U156" s="36">
        <v>5.9517070099999998</v>
      </c>
      <c r="V156" s="10">
        <f t="shared" si="71"/>
        <v>1.5699949416696841</v>
      </c>
      <c r="W156" s="35">
        <f>AVERAGE(K156,N156,Q156,T156)</f>
        <v>5.9115010599999991</v>
      </c>
      <c r="X156" s="36">
        <f>AVERAGE(L156,O156,R156,U156)</f>
        <v>3.8587380775</v>
      </c>
      <c r="Y156" s="10">
        <f t="shared" si="67"/>
        <v>1.5319777972154938</v>
      </c>
    </row>
    <row r="157" spans="2:25" x14ac:dyDescent="0.2">
      <c r="J157" s="37"/>
      <c r="K157" s="36"/>
      <c r="L157" s="36"/>
      <c r="M157" s="10"/>
      <c r="N157" s="36"/>
      <c r="O157" s="36"/>
      <c r="P157" s="10"/>
      <c r="Q157" s="36"/>
      <c r="R157" s="36"/>
      <c r="S157" s="10"/>
      <c r="T157" s="36"/>
      <c r="U157" s="36"/>
      <c r="V157" s="10"/>
      <c r="W157" s="36"/>
      <c r="X157" s="36"/>
      <c r="Y157" s="10"/>
    </row>
    <row r="158" spans="2:25" ht="12" thickBot="1" x14ac:dyDescent="0.25">
      <c r="J158" s="12" t="s">
        <v>4</v>
      </c>
      <c r="K158" s="13">
        <f>SUM(K146:K156)</f>
        <v>36.118624320000002</v>
      </c>
      <c r="L158" s="13">
        <f>SUM(L146:L156)</f>
        <v>34.282851769999994</v>
      </c>
      <c r="M158" s="14">
        <f>IFERROR(K158/L158,"-")</f>
        <v>1.0535478367527886</v>
      </c>
      <c r="N158" s="13">
        <f>SUM(N146:N156)</f>
        <v>87.126822989999994</v>
      </c>
      <c r="O158" s="13">
        <f>SUM(O146:O156)</f>
        <v>82.900028040000009</v>
      </c>
      <c r="P158" s="14">
        <f>IFERROR(N158/O158,"-")</f>
        <v>1.0509866528387726</v>
      </c>
      <c r="Q158" s="13">
        <f>SUM(Q146:Q156)</f>
        <v>126.42763872</v>
      </c>
      <c r="R158" s="13">
        <f>SUM(R146:R156)</f>
        <v>120.06466887999999</v>
      </c>
      <c r="S158" s="14">
        <f>IFERROR(Q158/R158,"-")</f>
        <v>1.0529961886319743</v>
      </c>
      <c r="T158" s="13">
        <f>SUM(T146:T156)</f>
        <v>158.76449832</v>
      </c>
      <c r="U158" s="13">
        <f>SUM(U146:U156)</f>
        <v>144.94604187000002</v>
      </c>
      <c r="V158" s="14">
        <f>IFERROR(T158/U158,"-")</f>
        <v>1.0953351762609258</v>
      </c>
      <c r="W158" s="13">
        <f>SUM(W146:W156)</f>
        <v>102.10939608749999</v>
      </c>
      <c r="X158" s="13">
        <f>SUM(X146:X156)</f>
        <v>95.548397640000019</v>
      </c>
      <c r="Y158" s="15">
        <f>W158/X158</f>
        <v>1.0686667553779394</v>
      </c>
    </row>
    <row r="160" spans="2:25" x14ac:dyDescent="0.2">
      <c r="B160" s="16" t="str">
        <f>B142</f>
        <v>J</v>
      </c>
      <c r="C160" s="16" t="s">
        <v>5</v>
      </c>
      <c r="D160" s="16">
        <f>D142</f>
        <v>3</v>
      </c>
      <c r="E160" s="16" t="s">
        <v>5</v>
      </c>
      <c r="F160" s="16">
        <f>F142</f>
        <v>3</v>
      </c>
      <c r="G160" s="16" t="s">
        <v>5</v>
      </c>
      <c r="H160" s="16">
        <f>H142+1</f>
        <v>3</v>
      </c>
      <c r="J160" s="16" t="s">
        <v>16</v>
      </c>
    </row>
    <row r="161" spans="10:25" ht="12" thickBot="1" x14ac:dyDescent="0.25"/>
    <row r="162" spans="10:25" x14ac:dyDescent="0.2">
      <c r="J162" s="82" t="s">
        <v>21</v>
      </c>
      <c r="K162" s="82" t="s">
        <v>8</v>
      </c>
      <c r="L162" s="83"/>
      <c r="M162" s="84"/>
      <c r="N162" s="82" t="s">
        <v>9</v>
      </c>
      <c r="O162" s="83"/>
      <c r="P162" s="84"/>
      <c r="Q162" s="83" t="s">
        <v>10</v>
      </c>
      <c r="R162" s="83"/>
      <c r="S162" s="83"/>
      <c r="T162" s="82" t="s">
        <v>11</v>
      </c>
      <c r="U162" s="83"/>
      <c r="V162" s="84"/>
      <c r="W162" s="83" t="s">
        <v>12</v>
      </c>
      <c r="X162" s="83"/>
      <c r="Y162" s="84"/>
    </row>
    <row r="163" spans="10:25" x14ac:dyDescent="0.2">
      <c r="J163" s="93"/>
      <c r="K163" s="3" t="s">
        <v>13</v>
      </c>
      <c r="L163" s="4" t="s">
        <v>14</v>
      </c>
      <c r="M163" s="5" t="s">
        <v>15</v>
      </c>
      <c r="N163" s="3" t="s">
        <v>13</v>
      </c>
      <c r="O163" s="4" t="s">
        <v>14</v>
      </c>
      <c r="P163" s="5" t="s">
        <v>15</v>
      </c>
      <c r="Q163" s="4" t="s">
        <v>13</v>
      </c>
      <c r="R163" s="4" t="s">
        <v>14</v>
      </c>
      <c r="S163" s="4" t="s">
        <v>15</v>
      </c>
      <c r="T163" s="3" t="s">
        <v>13</v>
      </c>
      <c r="U163" s="4" t="s">
        <v>14</v>
      </c>
      <c r="V163" s="5" t="s">
        <v>15</v>
      </c>
      <c r="W163" s="4" t="s">
        <v>13</v>
      </c>
      <c r="X163" s="4" t="s">
        <v>14</v>
      </c>
      <c r="Y163" s="5" t="s">
        <v>15</v>
      </c>
    </row>
    <row r="164" spans="10:25" x14ac:dyDescent="0.2">
      <c r="J164" s="7" t="s">
        <v>22</v>
      </c>
      <c r="K164" s="35">
        <f>IFERROR(K128+K146,"-")</f>
        <v>11.167754640000002</v>
      </c>
      <c r="L164" s="36">
        <f>IFERROR(L128+L146,"-")</f>
        <v>9.8453332800000002</v>
      </c>
      <c r="M164" s="10">
        <f>IFERROR(K164/L164,"-")</f>
        <v>1.1343196134036817</v>
      </c>
      <c r="N164" s="35">
        <f>IFERROR(N128+N146,"-")</f>
        <v>12.899386099999999</v>
      </c>
      <c r="O164" s="36">
        <f>IFERROR(O128+O146,"-")</f>
        <v>9.720009730000001</v>
      </c>
      <c r="P164" s="10">
        <f>IFERROR(N164/O164,"-")</f>
        <v>1.3270960069296143</v>
      </c>
      <c r="Q164" s="35">
        <f>IFERROR(Q128+Q146,"-")</f>
        <v>14.151664240000001</v>
      </c>
      <c r="R164" s="36">
        <f>IFERROR(R128+R146,"-")</f>
        <v>9.5320368799999997</v>
      </c>
      <c r="S164" s="11">
        <f>IFERROR(Q164/R164,"-")</f>
        <v>1.4846422037762825</v>
      </c>
      <c r="T164" s="35">
        <f>IFERROR(T128+T146,"-")</f>
        <v>16.180328590000002</v>
      </c>
      <c r="U164" s="36">
        <f>IFERROR(U128+U146,"-")</f>
        <v>9.6166612800000006</v>
      </c>
      <c r="V164" s="10">
        <f>IFERROR(T164/U164,"-")</f>
        <v>1.6825307784990426</v>
      </c>
      <c r="W164" s="35">
        <f>AVERAGE(K164,N164,Q164,T164)</f>
        <v>13.599783392500001</v>
      </c>
      <c r="X164" s="36">
        <f t="shared" ref="X164:X172" si="73">AVERAGE(L164,O164,R164,U164)</f>
        <v>9.6785102925000004</v>
      </c>
      <c r="Y164" s="10">
        <f t="shared" ref="Y164:Y174" si="74">W164/X164</f>
        <v>1.4051525473955062</v>
      </c>
    </row>
    <row r="165" spans="10:25" x14ac:dyDescent="0.2">
      <c r="J165" s="7" t="s">
        <v>23</v>
      </c>
      <c r="K165" s="35">
        <f t="shared" ref="K165:L174" si="75">IFERROR(K129+K147,"-")</f>
        <v>40.948263990000001</v>
      </c>
      <c r="L165" s="36">
        <f t="shared" si="75"/>
        <v>41.660569250000002</v>
      </c>
      <c r="M165" s="10">
        <f t="shared" ref="M165:M174" si="76">IFERROR(K165/L165,"-")</f>
        <v>0.98290217169800187</v>
      </c>
      <c r="N165" s="35">
        <f t="shared" ref="N165:O174" si="77">IFERROR(N129+N147,"-")</f>
        <v>44.152721679999999</v>
      </c>
      <c r="O165" s="36">
        <f t="shared" si="77"/>
        <v>45.402417900000003</v>
      </c>
      <c r="P165" s="10">
        <f t="shared" ref="P165:P174" si="78">IFERROR(N165/O165,"-")</f>
        <v>0.97247511745404192</v>
      </c>
      <c r="Q165" s="35">
        <f t="shared" ref="Q165:R174" si="79">IFERROR(Q129+Q147,"-")</f>
        <v>47.715946349999996</v>
      </c>
      <c r="R165" s="36">
        <f t="shared" si="79"/>
        <v>48.187924300000006</v>
      </c>
      <c r="S165" s="11">
        <f t="shared" ref="S165:S174" si="80">IFERROR(Q165/R165,"-")</f>
        <v>0.99020547249427782</v>
      </c>
      <c r="T165" s="35">
        <f t="shared" ref="T165:U174" si="81">IFERROR(T129+T147,"-")</f>
        <v>50.621932679999993</v>
      </c>
      <c r="U165" s="36">
        <f t="shared" si="81"/>
        <v>49.577145200000004</v>
      </c>
      <c r="V165" s="10">
        <f t="shared" ref="V165:V174" si="82">IFERROR(T165/U165,"-")</f>
        <v>1.0210739742231061</v>
      </c>
      <c r="W165" s="35">
        <f t="shared" ref="W165:W172" si="83">AVERAGE(K165,N165,Q165,T165)</f>
        <v>45.859716174999996</v>
      </c>
      <c r="X165" s="36">
        <f t="shared" si="73"/>
        <v>46.207014162500002</v>
      </c>
      <c r="Y165" s="10">
        <f t="shared" si="74"/>
        <v>0.99248386865512161</v>
      </c>
    </row>
    <row r="166" spans="10:25" x14ac:dyDescent="0.2">
      <c r="J166" s="7" t="s">
        <v>24</v>
      </c>
      <c r="K166" s="35">
        <f t="shared" si="75"/>
        <v>173.26093737000002</v>
      </c>
      <c r="L166" s="36">
        <f t="shared" si="75"/>
        <v>173.83421336000001</v>
      </c>
      <c r="M166" s="10">
        <f t="shared" si="76"/>
        <v>0.99670216823881064</v>
      </c>
      <c r="N166" s="35">
        <f t="shared" si="77"/>
        <v>175.44304984000001</v>
      </c>
      <c r="O166" s="36">
        <f t="shared" si="77"/>
        <v>177.62938698000002</v>
      </c>
      <c r="P166" s="10">
        <f t="shared" si="78"/>
        <v>0.98769157977082822</v>
      </c>
      <c r="Q166" s="35">
        <f t="shared" si="79"/>
        <v>174.55511318000001</v>
      </c>
      <c r="R166" s="36">
        <f t="shared" si="79"/>
        <v>179.41900486999998</v>
      </c>
      <c r="S166" s="11">
        <f t="shared" si="80"/>
        <v>0.97289087801192431</v>
      </c>
      <c r="T166" s="35">
        <f t="shared" si="81"/>
        <v>176.79287685</v>
      </c>
      <c r="U166" s="36">
        <f t="shared" si="81"/>
        <v>180.46181001000002</v>
      </c>
      <c r="V166" s="10">
        <f t="shared" si="82"/>
        <v>0.97966919893025173</v>
      </c>
      <c r="W166" s="35">
        <f t="shared" si="83"/>
        <v>175.01299431000001</v>
      </c>
      <c r="X166" s="36">
        <f t="shared" si="73"/>
        <v>177.83610380500002</v>
      </c>
      <c r="Y166" s="10">
        <f t="shared" si="74"/>
        <v>0.98412521735127756</v>
      </c>
    </row>
    <row r="167" spans="10:25" x14ac:dyDescent="0.2">
      <c r="J167" s="7" t="s">
        <v>25</v>
      </c>
      <c r="K167" s="35">
        <f t="shared" si="75"/>
        <v>201.63976035000002</v>
      </c>
      <c r="L167" s="36">
        <f t="shared" si="75"/>
        <v>199.17095171</v>
      </c>
      <c r="M167" s="10">
        <f t="shared" si="76"/>
        <v>1.0123954252304557</v>
      </c>
      <c r="N167" s="35">
        <f t="shared" si="77"/>
        <v>202.43132652</v>
      </c>
      <c r="O167" s="36">
        <f t="shared" si="77"/>
        <v>198.68418068</v>
      </c>
      <c r="P167" s="10">
        <f t="shared" si="78"/>
        <v>1.0188598097099393</v>
      </c>
      <c r="Q167" s="35">
        <f t="shared" si="79"/>
        <v>199.58297352</v>
      </c>
      <c r="R167" s="36">
        <f t="shared" si="79"/>
        <v>196.56962129999999</v>
      </c>
      <c r="S167" s="11">
        <f t="shared" si="80"/>
        <v>1.0153296943854875</v>
      </c>
      <c r="T167" s="35">
        <f t="shared" si="81"/>
        <v>201.29660301999999</v>
      </c>
      <c r="U167" s="36">
        <f t="shared" si="81"/>
        <v>196.82674109000001</v>
      </c>
      <c r="V167" s="10">
        <f t="shared" si="82"/>
        <v>1.0227096272856344</v>
      </c>
      <c r="W167" s="35">
        <f t="shared" si="83"/>
        <v>201.23766585250002</v>
      </c>
      <c r="X167" s="36">
        <f t="shared" si="73"/>
        <v>197.81287369500001</v>
      </c>
      <c r="Y167" s="10">
        <f t="shared" si="74"/>
        <v>1.0173132925755912</v>
      </c>
    </row>
    <row r="168" spans="10:25" x14ac:dyDescent="0.2">
      <c r="J168" s="7" t="s">
        <v>26</v>
      </c>
      <c r="K168" s="35">
        <f t="shared" si="75"/>
        <v>173.32046202000001</v>
      </c>
      <c r="L168" s="36">
        <f t="shared" si="75"/>
        <v>170.74769689000001</v>
      </c>
      <c r="M168" s="10">
        <f t="shared" si="76"/>
        <v>1.0150676417712237</v>
      </c>
      <c r="N168" s="35">
        <f t="shared" si="77"/>
        <v>173.72621651999998</v>
      </c>
      <c r="O168" s="36">
        <f t="shared" si="77"/>
        <v>169.25131873000001</v>
      </c>
      <c r="P168" s="10">
        <f t="shared" si="78"/>
        <v>1.0264393673477876</v>
      </c>
      <c r="Q168" s="35">
        <f t="shared" si="79"/>
        <v>171.05546268999998</v>
      </c>
      <c r="R168" s="36">
        <f t="shared" si="79"/>
        <v>165.79484878000002</v>
      </c>
      <c r="S168" s="11">
        <f t="shared" si="80"/>
        <v>1.0317296583621876</v>
      </c>
      <c r="T168" s="35">
        <f t="shared" si="81"/>
        <v>173.09905142</v>
      </c>
      <c r="U168" s="36">
        <f t="shared" si="81"/>
        <v>165.50445417</v>
      </c>
      <c r="V168" s="10">
        <f t="shared" si="82"/>
        <v>1.0458875701447836</v>
      </c>
      <c r="W168" s="35">
        <f t="shared" si="83"/>
        <v>172.80029816250001</v>
      </c>
      <c r="X168" s="36">
        <f t="shared" si="73"/>
        <v>167.82457964250003</v>
      </c>
      <c r="Y168" s="10">
        <f t="shared" si="74"/>
        <v>1.0296483300038604</v>
      </c>
    </row>
    <row r="169" spans="10:25" x14ac:dyDescent="0.2">
      <c r="J169" s="7" t="s">
        <v>27</v>
      </c>
      <c r="K169" s="35">
        <f t="shared" si="75"/>
        <v>160.48620727000002</v>
      </c>
      <c r="L169" s="36">
        <f t="shared" si="75"/>
        <v>157.38883902000001</v>
      </c>
      <c r="M169" s="10">
        <f t="shared" si="76"/>
        <v>1.0196797197900827</v>
      </c>
      <c r="N169" s="35">
        <f t="shared" si="77"/>
        <v>159.99356603000001</v>
      </c>
      <c r="O169" s="36">
        <f t="shared" si="77"/>
        <v>155.72786561999999</v>
      </c>
      <c r="P169" s="10">
        <f t="shared" si="78"/>
        <v>1.0273920174338547</v>
      </c>
      <c r="Q169" s="35">
        <f t="shared" si="79"/>
        <v>157.23021815000001</v>
      </c>
      <c r="R169" s="36">
        <f t="shared" si="79"/>
        <v>151.91468344</v>
      </c>
      <c r="S169" s="11">
        <f t="shared" si="80"/>
        <v>1.0349902628872569</v>
      </c>
      <c r="T169" s="35">
        <f t="shared" si="81"/>
        <v>158.72076398000002</v>
      </c>
      <c r="U169" s="36">
        <f t="shared" si="81"/>
        <v>151.41075311999998</v>
      </c>
      <c r="V169" s="10">
        <f t="shared" si="82"/>
        <v>1.0482793375593773</v>
      </c>
      <c r="W169" s="35">
        <f t="shared" si="83"/>
        <v>159.10768885750002</v>
      </c>
      <c r="X169" s="36">
        <f t="shared" si="73"/>
        <v>154.11053529999998</v>
      </c>
      <c r="Y169" s="10">
        <f t="shared" si="74"/>
        <v>1.0324257750955981</v>
      </c>
    </row>
    <row r="170" spans="10:25" x14ac:dyDescent="0.2">
      <c r="J170" s="7" t="s">
        <v>28</v>
      </c>
      <c r="K170" s="35">
        <f t="shared" si="75"/>
        <v>164.41234746999999</v>
      </c>
      <c r="L170" s="36">
        <f t="shared" si="75"/>
        <v>162.61122400000002</v>
      </c>
      <c r="M170" s="10">
        <f t="shared" si="76"/>
        <v>1.0110762555357184</v>
      </c>
      <c r="N170" s="35">
        <f t="shared" si="77"/>
        <v>163.76280421000001</v>
      </c>
      <c r="O170" s="36">
        <f t="shared" si="77"/>
        <v>160.61247373000003</v>
      </c>
      <c r="P170" s="10">
        <f t="shared" si="78"/>
        <v>1.0196144820314261</v>
      </c>
      <c r="Q170" s="35">
        <f t="shared" si="79"/>
        <v>159.58693388</v>
      </c>
      <c r="R170" s="36">
        <f t="shared" si="79"/>
        <v>156.30255079000003</v>
      </c>
      <c r="S170" s="11">
        <f t="shared" si="80"/>
        <v>1.0210129845827833</v>
      </c>
      <c r="T170" s="35">
        <f t="shared" si="81"/>
        <v>161.41721685000002</v>
      </c>
      <c r="U170" s="36">
        <f t="shared" si="81"/>
        <v>155.08959144000002</v>
      </c>
      <c r="V170" s="10">
        <f t="shared" si="82"/>
        <v>1.0407998070744031</v>
      </c>
      <c r="W170" s="35">
        <f t="shared" si="83"/>
        <v>162.2948256025</v>
      </c>
      <c r="X170" s="36">
        <f t="shared" si="73"/>
        <v>158.65395999000003</v>
      </c>
      <c r="Y170" s="10">
        <f t="shared" si="74"/>
        <v>1.0229484698190292</v>
      </c>
    </row>
    <row r="171" spans="10:25" x14ac:dyDescent="0.2">
      <c r="J171" s="7" t="s">
        <v>29</v>
      </c>
      <c r="K171" s="35">
        <f t="shared" si="75"/>
        <v>167.23436200000003</v>
      </c>
      <c r="L171" s="36">
        <f t="shared" si="75"/>
        <v>165.65861905000003</v>
      </c>
      <c r="M171" s="10">
        <f t="shared" si="76"/>
        <v>1.0095119889266033</v>
      </c>
      <c r="N171" s="35">
        <f t="shared" si="77"/>
        <v>166.63276475000001</v>
      </c>
      <c r="O171" s="36">
        <f t="shared" si="77"/>
        <v>163.61481308000003</v>
      </c>
      <c r="P171" s="10">
        <f t="shared" si="78"/>
        <v>1.0184454672116048</v>
      </c>
      <c r="Q171" s="35">
        <f t="shared" si="79"/>
        <v>162.68819371000001</v>
      </c>
      <c r="R171" s="36">
        <f t="shared" si="79"/>
        <v>158.90094790999999</v>
      </c>
      <c r="S171" s="11">
        <f t="shared" si="80"/>
        <v>1.0238340038232188</v>
      </c>
      <c r="T171" s="35">
        <f t="shared" si="81"/>
        <v>165.25270691999998</v>
      </c>
      <c r="U171" s="36">
        <f t="shared" si="81"/>
        <v>157.80044475</v>
      </c>
      <c r="V171" s="10">
        <f t="shared" si="82"/>
        <v>1.0472258629042932</v>
      </c>
      <c r="W171" s="35">
        <f t="shared" si="83"/>
        <v>165.452006845</v>
      </c>
      <c r="X171" s="36">
        <f t="shared" si="73"/>
        <v>161.49370619750002</v>
      </c>
      <c r="Y171" s="10">
        <f t="shared" si="74"/>
        <v>1.0245105567312893</v>
      </c>
    </row>
    <row r="172" spans="10:25" x14ac:dyDescent="0.2">
      <c r="J172" s="7" t="s">
        <v>30</v>
      </c>
      <c r="K172" s="35">
        <f t="shared" si="75"/>
        <v>160.22644316</v>
      </c>
      <c r="L172" s="36">
        <f t="shared" si="75"/>
        <v>159.28444886</v>
      </c>
      <c r="M172" s="10">
        <f t="shared" si="76"/>
        <v>1.0059139125428871</v>
      </c>
      <c r="N172" s="35">
        <f t="shared" si="77"/>
        <v>160.40355432000001</v>
      </c>
      <c r="O172" s="36">
        <f t="shared" si="77"/>
        <v>158.26143099000001</v>
      </c>
      <c r="P172" s="10">
        <f t="shared" si="78"/>
        <v>1.0135353466514236</v>
      </c>
      <c r="Q172" s="35">
        <f t="shared" si="79"/>
        <v>156.51139823000003</v>
      </c>
      <c r="R172" s="36">
        <f t="shared" si="79"/>
        <v>154.34331067999997</v>
      </c>
      <c r="S172" s="11">
        <f t="shared" si="80"/>
        <v>1.0140471753550444</v>
      </c>
      <c r="T172" s="35">
        <f t="shared" si="81"/>
        <v>159.46389815999999</v>
      </c>
      <c r="U172" s="36">
        <f t="shared" si="81"/>
        <v>154.32961900000001</v>
      </c>
      <c r="V172" s="10">
        <f t="shared" si="82"/>
        <v>1.0332682682252976</v>
      </c>
      <c r="W172" s="35">
        <f t="shared" si="83"/>
        <v>159.15132346750002</v>
      </c>
      <c r="X172" s="36">
        <f t="shared" si="73"/>
        <v>156.55470238249998</v>
      </c>
      <c r="Y172" s="10">
        <f t="shared" si="74"/>
        <v>1.0165860306045351</v>
      </c>
    </row>
    <row r="173" spans="10:25" x14ac:dyDescent="0.2">
      <c r="J173" s="7" t="s">
        <v>31</v>
      </c>
      <c r="K173" s="35">
        <f t="shared" si="75"/>
        <v>151.25798346999997</v>
      </c>
      <c r="L173" s="36">
        <f t="shared" si="75"/>
        <v>150.96356148999999</v>
      </c>
      <c r="M173" s="10">
        <f t="shared" si="76"/>
        <v>1.0019502850694171</v>
      </c>
      <c r="N173" s="35">
        <f t="shared" si="77"/>
        <v>151.68073819</v>
      </c>
      <c r="O173" s="36">
        <f t="shared" si="77"/>
        <v>150.32984310000001</v>
      </c>
      <c r="P173" s="10">
        <f t="shared" si="78"/>
        <v>1.0089862070108153</v>
      </c>
      <c r="Q173" s="35">
        <f t="shared" si="79"/>
        <v>148.35359352</v>
      </c>
      <c r="R173" s="36">
        <f t="shared" si="79"/>
        <v>146.85614967000001</v>
      </c>
      <c r="S173" s="11">
        <f t="shared" si="80"/>
        <v>1.0101966710509904</v>
      </c>
      <c r="T173" s="35">
        <f t="shared" si="81"/>
        <v>151.73140543000002</v>
      </c>
      <c r="U173" s="36">
        <f t="shared" si="81"/>
        <v>147.51346591000001</v>
      </c>
      <c r="V173" s="10">
        <f t="shared" si="82"/>
        <v>1.0285935897036915</v>
      </c>
      <c r="W173" s="35">
        <f>AVERAGE(K173,N173,Q173,T173)</f>
        <v>150.75593015249999</v>
      </c>
      <c r="X173" s="36">
        <f>AVERAGE(L173,O173,R173,U173)</f>
        <v>148.91575504250002</v>
      </c>
      <c r="Y173" s="10">
        <f t="shared" si="74"/>
        <v>1.0123571552887387</v>
      </c>
    </row>
    <row r="174" spans="10:25" x14ac:dyDescent="0.2">
      <c r="J174" s="7" t="s">
        <v>32</v>
      </c>
      <c r="K174" s="35">
        <f t="shared" si="75"/>
        <v>139.34112908</v>
      </c>
      <c r="L174" s="36">
        <f t="shared" si="75"/>
        <v>139.7567421</v>
      </c>
      <c r="M174" s="10">
        <f t="shared" si="76"/>
        <v>0.99702616837116442</v>
      </c>
      <c r="N174" s="35">
        <f t="shared" si="77"/>
        <v>133.07854549999999</v>
      </c>
      <c r="O174" s="36">
        <f t="shared" si="77"/>
        <v>132.09411802999998</v>
      </c>
      <c r="P174" s="10">
        <f t="shared" si="78"/>
        <v>1.0074524701378182</v>
      </c>
      <c r="Q174" s="35">
        <f t="shared" si="79"/>
        <v>123.43352863000001</v>
      </c>
      <c r="R174" s="36">
        <f t="shared" si="79"/>
        <v>122.27661866</v>
      </c>
      <c r="S174" s="11">
        <f t="shared" si="80"/>
        <v>1.0094614161127313</v>
      </c>
      <c r="T174" s="35">
        <f t="shared" si="81"/>
        <v>119.67214322</v>
      </c>
      <c r="U174" s="36">
        <f t="shared" si="81"/>
        <v>115.90799712</v>
      </c>
      <c r="V174" s="10">
        <f t="shared" si="82"/>
        <v>1.0324752924175107</v>
      </c>
      <c r="W174" s="35">
        <f>AVERAGE(K174,N174,Q174,T174)</f>
        <v>128.8813366075</v>
      </c>
      <c r="X174" s="36">
        <f>AVERAGE(L174,O174,R174,U174)</f>
        <v>127.5088689775</v>
      </c>
      <c r="Y174" s="10">
        <f t="shared" si="74"/>
        <v>1.0107637032702579</v>
      </c>
    </row>
    <row r="175" spans="10:25" x14ac:dyDescent="0.2">
      <c r="J175" s="37"/>
      <c r="K175" s="36"/>
      <c r="L175" s="36"/>
      <c r="M175" s="10"/>
      <c r="N175" s="36"/>
      <c r="O175" s="36"/>
      <c r="P175" s="10"/>
      <c r="Q175" s="36"/>
      <c r="R175" s="36"/>
      <c r="S175" s="10"/>
      <c r="T175" s="36"/>
      <c r="U175" s="36"/>
      <c r="V175" s="10"/>
      <c r="W175" s="36"/>
      <c r="X175" s="36"/>
      <c r="Y175" s="10"/>
    </row>
    <row r="176" spans="10:25" ht="12" thickBot="1" x14ac:dyDescent="0.25">
      <c r="J176" s="12" t="s">
        <v>4</v>
      </c>
      <c r="K176" s="13">
        <f>K140+K158</f>
        <v>1543.29565082</v>
      </c>
      <c r="L176" s="13">
        <f>L140+L158</f>
        <v>1530.92219901</v>
      </c>
      <c r="M176" s="14">
        <f>IFERROR(K176/L176,"-")</f>
        <v>1.0080823518125228</v>
      </c>
      <c r="N176" s="13">
        <f>N140+N158</f>
        <v>1544.2046736599998</v>
      </c>
      <c r="O176" s="13">
        <f>O140+O158</f>
        <v>1521.3278585700002</v>
      </c>
      <c r="P176" s="14">
        <f>IFERROR(N176/O176,"-")</f>
        <v>1.0150373997039028</v>
      </c>
      <c r="Q176" s="13">
        <f>Q140+Q158</f>
        <v>1514.8650261</v>
      </c>
      <c r="R176" s="13">
        <f>R140+R158</f>
        <v>1490.0976972800001</v>
      </c>
      <c r="S176" s="14">
        <f>IFERROR(Q176/R176,"-")</f>
        <v>1.0166212785008726</v>
      </c>
      <c r="T176" s="13">
        <f>T140+T158</f>
        <v>1534.24892712</v>
      </c>
      <c r="U176" s="13">
        <f>U140+U158</f>
        <v>1484.0386830900002</v>
      </c>
      <c r="V176" s="14">
        <f>IFERROR(T176/U176,"-")</f>
        <v>1.0338335143161188</v>
      </c>
      <c r="W176" s="13">
        <f>SUM(W164:W174)</f>
        <v>1534.1535694250001</v>
      </c>
      <c r="X176" s="13">
        <f>SUM(X164:X174)</f>
        <v>1506.5966094874998</v>
      </c>
      <c r="Y176" s="81">
        <f>W176/X176</f>
        <v>1.018290868148757</v>
      </c>
    </row>
  </sheetData>
  <mergeCells count="54">
    <mergeCell ref="W30:Y30"/>
    <mergeCell ref="J12:J13"/>
    <mergeCell ref="K12:M12"/>
    <mergeCell ref="N12:P12"/>
    <mergeCell ref="Q12:S12"/>
    <mergeCell ref="T12:V12"/>
    <mergeCell ref="W12:Y12"/>
    <mergeCell ref="J30:J31"/>
    <mergeCell ref="K30:M30"/>
    <mergeCell ref="N30:P30"/>
    <mergeCell ref="Q30:S30"/>
    <mergeCell ref="T30:V30"/>
    <mergeCell ref="W69:Y69"/>
    <mergeCell ref="J48:J49"/>
    <mergeCell ref="K48:M48"/>
    <mergeCell ref="N48:P48"/>
    <mergeCell ref="Q48:S48"/>
    <mergeCell ref="T48:V48"/>
    <mergeCell ref="W48:Y48"/>
    <mergeCell ref="J69:J70"/>
    <mergeCell ref="K69:M69"/>
    <mergeCell ref="N69:P69"/>
    <mergeCell ref="Q69:S69"/>
    <mergeCell ref="T69:V69"/>
    <mergeCell ref="J162:J163"/>
    <mergeCell ref="K162:M162"/>
    <mergeCell ref="W105:Y105"/>
    <mergeCell ref="J87:J88"/>
    <mergeCell ref="K87:M87"/>
    <mergeCell ref="N87:P87"/>
    <mergeCell ref="Q87:S87"/>
    <mergeCell ref="T87:V87"/>
    <mergeCell ref="W87:Y87"/>
    <mergeCell ref="J105:J106"/>
    <mergeCell ref="K105:M105"/>
    <mergeCell ref="N105:P105"/>
    <mergeCell ref="Q105:S105"/>
    <mergeCell ref="T105:V105"/>
    <mergeCell ref="J126:J127"/>
    <mergeCell ref="K126:M126"/>
    <mergeCell ref="J144:J145"/>
    <mergeCell ref="K144:M144"/>
    <mergeCell ref="N144:P144"/>
    <mergeCell ref="Q144:S144"/>
    <mergeCell ref="T144:V144"/>
    <mergeCell ref="W126:Y126"/>
    <mergeCell ref="N162:P162"/>
    <mergeCell ref="Q162:S162"/>
    <mergeCell ref="T162:V162"/>
    <mergeCell ref="W162:Y162"/>
    <mergeCell ref="W144:Y144"/>
    <mergeCell ref="N126:P126"/>
    <mergeCell ref="Q126:S126"/>
    <mergeCell ref="T126:V1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5D4D6-F6C4-4817-A9DE-E4AF2C52C70D}">
  <dimension ref="A4:Z78"/>
  <sheetViews>
    <sheetView zoomScale="115" zoomScaleNormal="115" workbookViewId="0">
      <selection activeCell="Q49" sqref="Q49"/>
    </sheetView>
  </sheetViews>
  <sheetFormatPr defaultRowHeight="11.25" x14ac:dyDescent="0.2"/>
  <cols>
    <col min="1" max="1" width="9.140625" style="16"/>
    <col min="2" max="2" width="1.5703125" style="16" bestFit="1" customWidth="1"/>
    <col min="3" max="3" width="1.42578125" style="16" bestFit="1" customWidth="1"/>
    <col min="4" max="4" width="1.85546875" style="16" bestFit="1" customWidth="1"/>
    <col min="5" max="5" width="1.42578125" style="16" bestFit="1" customWidth="1"/>
    <col min="6" max="6" width="1.85546875" style="16" bestFit="1" customWidth="1"/>
    <col min="7" max="7" width="1.7109375" style="16" customWidth="1"/>
    <col min="8" max="8" width="3" style="16" customWidth="1"/>
    <col min="9" max="9" width="11.28515625" style="16" customWidth="1"/>
    <col min="10" max="10" width="9.140625" style="16" customWidth="1"/>
    <col min="11" max="11" width="7" style="16" hidden="1" customWidth="1"/>
    <col min="12" max="13" width="11.140625" style="16" bestFit="1" customWidth="1"/>
    <col min="14" max="27" width="9.140625" style="16"/>
    <col min="28" max="28" width="9.5703125" style="16" bestFit="1" customWidth="1"/>
    <col min="29" max="16384" width="9.140625" style="16"/>
  </cols>
  <sheetData>
    <row r="4" spans="1:26" x14ac:dyDescent="0.2">
      <c r="A4" s="40"/>
      <c r="B4" s="40" t="str">
        <f>letter</f>
        <v>J</v>
      </c>
      <c r="C4" s="40"/>
      <c r="D4" s="40"/>
      <c r="E4" s="40"/>
      <c r="F4" s="40"/>
      <c r="G4" s="40"/>
      <c r="H4" s="40"/>
      <c r="I4" s="40"/>
      <c r="J4" s="40"/>
    </row>
    <row r="6" spans="1:26" x14ac:dyDescent="0.2">
      <c r="A6" s="39"/>
      <c r="B6" s="39" t="str">
        <f>B4</f>
        <v>J</v>
      </c>
      <c r="C6" s="39" t="s">
        <v>5</v>
      </c>
      <c r="D6" s="39">
        <v>4</v>
      </c>
      <c r="E6" s="39"/>
      <c r="F6" s="39"/>
      <c r="G6" s="39"/>
      <c r="H6" s="39"/>
      <c r="I6" s="39" t="s">
        <v>33</v>
      </c>
      <c r="J6" s="39"/>
    </row>
    <row r="8" spans="1:26" x14ac:dyDescent="0.2">
      <c r="A8" s="41"/>
      <c r="B8" s="41" t="str">
        <f>B6</f>
        <v>J</v>
      </c>
      <c r="C8" s="41" t="s">
        <v>5</v>
      </c>
      <c r="D8" s="41">
        <f>D6</f>
        <v>4</v>
      </c>
      <c r="E8" s="41" t="s">
        <v>5</v>
      </c>
      <c r="F8" s="41">
        <v>1</v>
      </c>
      <c r="G8" s="41"/>
      <c r="H8" s="41"/>
      <c r="I8" s="41" t="s">
        <v>6</v>
      </c>
      <c r="J8" s="41"/>
    </row>
    <row r="9" spans="1:26" ht="12" thickBot="1" x14ac:dyDescent="0.25"/>
    <row r="10" spans="1:26" ht="12" thickBot="1" x14ac:dyDescent="0.25">
      <c r="I10" s="2" t="s">
        <v>34</v>
      </c>
      <c r="J10" s="2"/>
      <c r="K10" s="91" t="s">
        <v>35</v>
      </c>
      <c r="L10" s="82" t="s">
        <v>8</v>
      </c>
      <c r="M10" s="83" t="str">
        <f>L10</f>
        <v>Q1</v>
      </c>
      <c r="N10" s="84" t="str">
        <f>M10</f>
        <v>Q1</v>
      </c>
      <c r="O10" s="82" t="s">
        <v>9</v>
      </c>
      <c r="P10" s="83" t="str">
        <f>O10</f>
        <v>Q2</v>
      </c>
      <c r="Q10" s="84" t="str">
        <f>P10</f>
        <v>Q2</v>
      </c>
      <c r="R10" s="82" t="s">
        <v>10</v>
      </c>
      <c r="S10" s="83" t="str">
        <f>R10</f>
        <v>Q3</v>
      </c>
      <c r="T10" s="84" t="str">
        <f>S10</f>
        <v>Q3</v>
      </c>
      <c r="U10" s="83" t="s">
        <v>11</v>
      </c>
      <c r="V10" s="83" t="str">
        <f>U10</f>
        <v>Q4</v>
      </c>
      <c r="W10" s="83" t="str">
        <f>V10</f>
        <v>Q4</v>
      </c>
      <c r="X10" s="82" t="s">
        <v>12</v>
      </c>
      <c r="Y10" s="83"/>
      <c r="Z10" s="84"/>
    </row>
    <row r="11" spans="1:26" x14ac:dyDescent="0.2">
      <c r="I11" s="2"/>
      <c r="J11" s="78"/>
      <c r="K11" s="94"/>
      <c r="L11" s="3" t="s">
        <v>13</v>
      </c>
      <c r="M11" s="4" t="s">
        <v>14</v>
      </c>
      <c r="N11" s="5" t="s">
        <v>15</v>
      </c>
      <c r="O11" s="3" t="s">
        <v>13</v>
      </c>
      <c r="P11" s="4" t="s">
        <v>14</v>
      </c>
      <c r="Q11" s="5" t="s">
        <v>15</v>
      </c>
      <c r="R11" s="3" t="s">
        <v>13</v>
      </c>
      <c r="S11" s="4" t="s">
        <v>14</v>
      </c>
      <c r="T11" s="5" t="s">
        <v>15</v>
      </c>
      <c r="U11" s="4" t="s">
        <v>13</v>
      </c>
      <c r="V11" s="4" t="s">
        <v>14</v>
      </c>
      <c r="W11" s="4" t="s">
        <v>15</v>
      </c>
      <c r="X11" s="3" t="s">
        <v>13</v>
      </c>
      <c r="Y11" s="4" t="s">
        <v>14</v>
      </c>
      <c r="Z11" s="5" t="s">
        <v>15</v>
      </c>
    </row>
    <row r="12" spans="1:26" x14ac:dyDescent="0.2">
      <c r="I12" s="73" t="s">
        <v>36</v>
      </c>
      <c r="J12" s="74" t="s">
        <v>103</v>
      </c>
      <c r="K12" s="74">
        <v>11</v>
      </c>
      <c r="L12" s="35">
        <v>43903</v>
      </c>
      <c r="M12" s="36">
        <v>44196.68</v>
      </c>
      <c r="N12" s="10">
        <f>IFERROR(L12/M12,"-")</f>
        <v>0.9933551569936927</v>
      </c>
      <c r="O12" s="35">
        <v>35009</v>
      </c>
      <c r="P12" s="36">
        <v>35212.29</v>
      </c>
      <c r="Q12" s="10">
        <f>IFERROR(O12/P12,"-")</f>
        <v>0.99422673163262032</v>
      </c>
      <c r="R12" s="35">
        <v>30470</v>
      </c>
      <c r="S12" s="36">
        <v>30976.19</v>
      </c>
      <c r="T12" s="10">
        <f>IFERROR(R12/S12,"-")</f>
        <v>0.98365873917999602</v>
      </c>
      <c r="U12" s="35">
        <v>27349</v>
      </c>
      <c r="V12" s="36">
        <v>27392.09</v>
      </c>
      <c r="W12" s="11">
        <f>IFERROR(U12/V12,"-")</f>
        <v>0.99842691813585605</v>
      </c>
      <c r="X12" s="35">
        <f>AVERAGE(L12,O12,R12,U12)</f>
        <v>34182.75</v>
      </c>
      <c r="Y12" s="36">
        <f>AVERAGE(M12,P12,S12,V12)</f>
        <v>34444.3125</v>
      </c>
      <c r="Z12" s="10">
        <f>X12/Y12</f>
        <v>0.9924062209109269</v>
      </c>
    </row>
    <row r="13" spans="1:26" x14ac:dyDescent="0.2">
      <c r="I13" s="73"/>
      <c r="J13" s="74" t="s">
        <v>104</v>
      </c>
      <c r="K13" s="74">
        <v>12</v>
      </c>
      <c r="L13" s="35">
        <v>32035</v>
      </c>
      <c r="M13" s="36">
        <v>32005.59</v>
      </c>
      <c r="N13" s="10">
        <f t="shared" ref="N13:N28" si="0">IFERROR(L13/M13,"-")</f>
        <v>1.0009189019793105</v>
      </c>
      <c r="O13" s="35">
        <v>29836</v>
      </c>
      <c r="P13" s="36">
        <v>29082.39</v>
      </c>
      <c r="Q13" s="10">
        <f t="shared" ref="Q13:Q28" si="1">IFERROR(O13/P13,"-")</f>
        <v>1.025912932190236</v>
      </c>
      <c r="R13" s="35">
        <v>28511</v>
      </c>
      <c r="S13" s="36">
        <v>27316.59</v>
      </c>
      <c r="T13" s="10">
        <f t="shared" ref="T13:T28" si="2">IFERROR(R13/S13,"-")</f>
        <v>1.0437247108808236</v>
      </c>
      <c r="U13" s="35">
        <v>26947</v>
      </c>
      <c r="V13" s="36">
        <v>25346.49</v>
      </c>
      <c r="W13" s="11">
        <f t="shared" ref="W13:W28" si="3">IFERROR(U13/V13,"-")</f>
        <v>1.0631452323378898</v>
      </c>
      <c r="X13" s="35">
        <f>AVERAGE(L13,O13,R13,U13)</f>
        <v>29332.25</v>
      </c>
      <c r="Y13" s="36">
        <f t="shared" ref="Y13:Y26" si="4">AVERAGE(M13,P13,S13,V13)</f>
        <v>28437.764999999999</v>
      </c>
      <c r="Z13" s="10">
        <f>X13/Y13</f>
        <v>1.0314541244714555</v>
      </c>
    </row>
    <row r="14" spans="1:26" x14ac:dyDescent="0.2">
      <c r="I14" s="73"/>
      <c r="J14" s="74" t="s">
        <v>105</v>
      </c>
      <c r="K14" s="74">
        <v>13</v>
      </c>
      <c r="L14" s="35">
        <v>22724</v>
      </c>
      <c r="M14" s="36">
        <v>22837.99</v>
      </c>
      <c r="N14" s="10">
        <f t="shared" si="0"/>
        <v>0.99500875514876741</v>
      </c>
      <c r="O14" s="35">
        <v>20003</v>
      </c>
      <c r="P14" s="36">
        <v>20069.189999999999</v>
      </c>
      <c r="Q14" s="10">
        <f t="shared" si="1"/>
        <v>0.99670190974324335</v>
      </c>
      <c r="R14" s="35">
        <v>18516</v>
      </c>
      <c r="S14" s="36">
        <v>18526.990000000002</v>
      </c>
      <c r="T14" s="10">
        <f t="shared" si="2"/>
        <v>0.99940681136007514</v>
      </c>
      <c r="U14" s="35">
        <v>17065</v>
      </c>
      <c r="V14" s="36">
        <v>17162.689999999999</v>
      </c>
      <c r="W14" s="11">
        <f t="shared" si="3"/>
        <v>0.99430800183421142</v>
      </c>
      <c r="X14" s="35">
        <f t="shared" ref="X14:X26" si="5">AVERAGE(L14,O14,R14,U14)</f>
        <v>19577</v>
      </c>
      <c r="Y14" s="36">
        <f t="shared" si="4"/>
        <v>19649.215</v>
      </c>
      <c r="Z14" s="10">
        <f>X14/Y14</f>
        <v>0.99632478956538462</v>
      </c>
    </row>
    <row r="15" spans="1:26" x14ac:dyDescent="0.2">
      <c r="I15" s="73"/>
      <c r="J15" s="74" t="s">
        <v>106</v>
      </c>
      <c r="K15" s="74">
        <v>14</v>
      </c>
      <c r="L15" s="35">
        <v>41080</v>
      </c>
      <c r="M15" s="36">
        <v>41052.49</v>
      </c>
      <c r="N15" s="10">
        <f t="shared" si="0"/>
        <v>1.0006701176956623</v>
      </c>
      <c r="O15" s="35">
        <v>39722</v>
      </c>
      <c r="P15" s="36">
        <v>39214.19</v>
      </c>
      <c r="Q15" s="10">
        <f t="shared" si="1"/>
        <v>1.0129496490938612</v>
      </c>
      <c r="R15" s="35">
        <v>38694</v>
      </c>
      <c r="S15" s="36">
        <v>37817.79</v>
      </c>
      <c r="T15" s="10">
        <f t="shared" si="2"/>
        <v>1.02316925446992</v>
      </c>
      <c r="U15" s="35">
        <v>37449</v>
      </c>
      <c r="V15" s="36">
        <v>36338.89</v>
      </c>
      <c r="W15" s="11">
        <f t="shared" si="3"/>
        <v>1.0305488142318051</v>
      </c>
      <c r="X15" s="35">
        <f t="shared" si="5"/>
        <v>39236.25</v>
      </c>
      <c r="Y15" s="36">
        <f t="shared" si="4"/>
        <v>38605.839999999997</v>
      </c>
      <c r="Z15" s="10">
        <f>X15/Y15</f>
        <v>1.0163293947237</v>
      </c>
    </row>
    <row r="16" spans="1:26" x14ac:dyDescent="0.2">
      <c r="I16" s="73" t="s">
        <v>37</v>
      </c>
      <c r="J16" s="74" t="s">
        <v>107</v>
      </c>
      <c r="K16" s="74">
        <v>21</v>
      </c>
      <c r="L16" s="35">
        <v>24566</v>
      </c>
      <c r="M16" s="36">
        <v>24569.49</v>
      </c>
      <c r="N16" s="10">
        <f t="shared" si="0"/>
        <v>0.99985795390950316</v>
      </c>
      <c r="O16" s="35">
        <v>23854</v>
      </c>
      <c r="P16" s="36">
        <v>23839.29</v>
      </c>
      <c r="Q16" s="10">
        <f t="shared" si="1"/>
        <v>1.0006170485782084</v>
      </c>
      <c r="R16" s="35">
        <v>23295</v>
      </c>
      <c r="S16" s="36">
        <v>23290.69</v>
      </c>
      <c r="T16" s="10">
        <f t="shared" si="2"/>
        <v>1.0001850524823439</v>
      </c>
      <c r="U16" s="35">
        <v>22454</v>
      </c>
      <c r="V16" s="36">
        <v>22563.89</v>
      </c>
      <c r="W16" s="11">
        <f t="shared" si="3"/>
        <v>0.99512982912077663</v>
      </c>
      <c r="X16" s="35">
        <f t="shared" si="5"/>
        <v>23542.25</v>
      </c>
      <c r="Y16" s="36">
        <f t="shared" si="4"/>
        <v>23565.84</v>
      </c>
      <c r="Z16" s="10">
        <f>X16/Y16</f>
        <v>0.99899897478723443</v>
      </c>
    </row>
    <row r="17" spans="1:26" x14ac:dyDescent="0.2">
      <c r="I17" s="73"/>
      <c r="J17" s="74" t="s">
        <v>108</v>
      </c>
      <c r="K17" s="74">
        <v>22</v>
      </c>
      <c r="L17" s="35">
        <v>13382</v>
      </c>
      <c r="M17" s="36">
        <v>13392.1</v>
      </c>
      <c r="N17" s="10">
        <f t="shared" si="0"/>
        <v>0.99924582403058515</v>
      </c>
      <c r="O17" s="35">
        <v>12806</v>
      </c>
      <c r="P17" s="36">
        <v>12938.5</v>
      </c>
      <c r="Q17" s="10">
        <f t="shared" si="1"/>
        <v>0.98975924566217099</v>
      </c>
      <c r="R17" s="35">
        <v>12464</v>
      </c>
      <c r="S17" s="36">
        <v>12590.7</v>
      </c>
      <c r="T17" s="10">
        <f t="shared" si="2"/>
        <v>0.98993701700461445</v>
      </c>
      <c r="U17" s="35">
        <v>11911</v>
      </c>
      <c r="V17" s="36">
        <v>12147.4</v>
      </c>
      <c r="W17" s="11">
        <f t="shared" si="3"/>
        <v>0.98053904539242964</v>
      </c>
      <c r="X17" s="35">
        <f t="shared" si="5"/>
        <v>12640.75</v>
      </c>
      <c r="Y17" s="36">
        <f t="shared" si="4"/>
        <v>12767.175000000001</v>
      </c>
      <c r="Z17" s="10">
        <f t="shared" ref="Z17:Z26" si="6">X17/Y17</f>
        <v>0.9900976527697003</v>
      </c>
    </row>
    <row r="18" spans="1:26" x14ac:dyDescent="0.2">
      <c r="I18" s="73"/>
      <c r="J18" s="74" t="s">
        <v>109</v>
      </c>
      <c r="K18" s="74">
        <v>23</v>
      </c>
      <c r="L18" s="35">
        <v>4822</v>
      </c>
      <c r="M18" s="36">
        <v>4832.5</v>
      </c>
      <c r="N18" s="10">
        <f t="shared" si="0"/>
        <v>0.99782721158820487</v>
      </c>
      <c r="O18" s="35">
        <v>4450</v>
      </c>
      <c r="P18" s="36">
        <v>4441.8</v>
      </c>
      <c r="Q18" s="10">
        <f t="shared" si="1"/>
        <v>1.0018460984285649</v>
      </c>
      <c r="R18" s="35">
        <v>4208</v>
      </c>
      <c r="S18" s="36">
        <v>4200.3</v>
      </c>
      <c r="T18" s="10">
        <f t="shared" si="2"/>
        <v>1.0018332023903054</v>
      </c>
      <c r="U18" s="35">
        <v>3896</v>
      </c>
      <c r="V18" s="36">
        <v>3939.7</v>
      </c>
      <c r="W18" s="11">
        <f t="shared" si="3"/>
        <v>0.98890778485671504</v>
      </c>
      <c r="X18" s="35">
        <f t="shared" si="5"/>
        <v>4344</v>
      </c>
      <c r="Y18" s="36">
        <f t="shared" si="4"/>
        <v>4353.5749999999998</v>
      </c>
      <c r="Z18" s="10">
        <f t="shared" si="6"/>
        <v>0.99780065807985396</v>
      </c>
    </row>
    <row r="19" spans="1:26" x14ac:dyDescent="0.2">
      <c r="I19" s="73"/>
      <c r="J19" s="74" t="s">
        <v>110</v>
      </c>
      <c r="K19" s="74">
        <v>24</v>
      </c>
      <c r="L19" s="35">
        <v>24863</v>
      </c>
      <c r="M19" s="36">
        <v>24869.19</v>
      </c>
      <c r="N19" s="10">
        <f t="shared" si="0"/>
        <v>0.99975109764330894</v>
      </c>
      <c r="O19" s="35">
        <v>24143</v>
      </c>
      <c r="P19" s="36">
        <v>24095.19</v>
      </c>
      <c r="Q19" s="10">
        <f t="shared" si="1"/>
        <v>1.0019842134467503</v>
      </c>
      <c r="R19" s="35">
        <v>23609</v>
      </c>
      <c r="S19" s="36">
        <v>23482.79</v>
      </c>
      <c r="T19" s="10">
        <f t="shared" si="2"/>
        <v>1.0053745743159139</v>
      </c>
      <c r="U19" s="35">
        <v>22849</v>
      </c>
      <c r="V19" s="36">
        <v>22682.79</v>
      </c>
      <c r="W19" s="11">
        <f t="shared" si="3"/>
        <v>1.0073275818362732</v>
      </c>
      <c r="X19" s="35">
        <f t="shared" si="5"/>
        <v>23866</v>
      </c>
      <c r="Y19" s="36">
        <f t="shared" si="4"/>
        <v>23782.489999999998</v>
      </c>
      <c r="Z19" s="10">
        <f t="shared" si="6"/>
        <v>1.0035114069216471</v>
      </c>
    </row>
    <row r="20" spans="1:26" x14ac:dyDescent="0.2">
      <c r="I20" s="73" t="s">
        <v>38</v>
      </c>
      <c r="J20" s="74" t="s">
        <v>111</v>
      </c>
      <c r="K20" s="74">
        <v>31</v>
      </c>
      <c r="L20" s="35">
        <v>8763</v>
      </c>
      <c r="M20" s="36">
        <v>8767.7999999999993</v>
      </c>
      <c r="N20" s="10">
        <f t="shared" si="0"/>
        <v>0.99945254225689462</v>
      </c>
      <c r="O20" s="35">
        <v>8492</v>
      </c>
      <c r="P20" s="36">
        <v>8483.5</v>
      </c>
      <c r="Q20" s="10">
        <f t="shared" si="1"/>
        <v>1.0010019449519656</v>
      </c>
      <c r="R20" s="35">
        <v>8278</v>
      </c>
      <c r="S20" s="36">
        <v>8265.2999999999993</v>
      </c>
      <c r="T20" s="10">
        <f t="shared" si="2"/>
        <v>1.0015365443480577</v>
      </c>
      <c r="U20" s="35">
        <v>8055</v>
      </c>
      <c r="V20" s="36">
        <v>8028.2</v>
      </c>
      <c r="W20" s="11">
        <f t="shared" si="3"/>
        <v>1.0033382327296281</v>
      </c>
      <c r="X20" s="35">
        <f t="shared" si="5"/>
        <v>8397</v>
      </c>
      <c r="Y20" s="36">
        <f t="shared" si="4"/>
        <v>8386.1999999999989</v>
      </c>
      <c r="Z20" s="10">
        <f t="shared" si="6"/>
        <v>1.0012878300064392</v>
      </c>
    </row>
    <row r="21" spans="1:26" x14ac:dyDescent="0.2">
      <c r="I21" s="73"/>
      <c r="J21" s="74" t="s">
        <v>112</v>
      </c>
      <c r="K21" s="74">
        <v>32</v>
      </c>
      <c r="L21" s="35">
        <v>7492</v>
      </c>
      <c r="M21" s="36">
        <v>7487.7</v>
      </c>
      <c r="N21" s="10">
        <f t="shared" si="0"/>
        <v>1.0005742751445705</v>
      </c>
      <c r="O21" s="35">
        <v>7221</v>
      </c>
      <c r="P21" s="36">
        <v>7186.4</v>
      </c>
      <c r="Q21" s="10">
        <f t="shared" si="1"/>
        <v>1.0048146498942447</v>
      </c>
      <c r="R21" s="35">
        <v>6968</v>
      </c>
      <c r="S21" s="36">
        <v>6944.5</v>
      </c>
      <c r="T21" s="10">
        <f t="shared" si="2"/>
        <v>1.0033839729282166</v>
      </c>
      <c r="U21" s="35">
        <v>6745</v>
      </c>
      <c r="V21" s="36">
        <v>6722</v>
      </c>
      <c r="W21" s="11">
        <f t="shared" si="3"/>
        <v>1.0034216007140733</v>
      </c>
      <c r="X21" s="35">
        <f t="shared" si="5"/>
        <v>7106.5</v>
      </c>
      <c r="Y21" s="36">
        <f t="shared" si="4"/>
        <v>7085.15</v>
      </c>
      <c r="Z21" s="10">
        <f t="shared" si="6"/>
        <v>1.0030133448127423</v>
      </c>
    </row>
    <row r="22" spans="1:26" x14ac:dyDescent="0.2">
      <c r="I22" s="73"/>
      <c r="J22" s="74" t="s">
        <v>142</v>
      </c>
      <c r="K22" s="74">
        <v>33</v>
      </c>
      <c r="L22" s="35">
        <v>85477</v>
      </c>
      <c r="M22" s="36">
        <v>85369.37</v>
      </c>
      <c r="N22" s="10">
        <f t="shared" si="0"/>
        <v>1.0012607566390617</v>
      </c>
      <c r="O22" s="35">
        <v>83506</v>
      </c>
      <c r="P22" s="36">
        <v>83418.97</v>
      </c>
      <c r="Q22" s="10">
        <f t="shared" si="1"/>
        <v>1.0010432878756474</v>
      </c>
      <c r="R22" s="35">
        <v>81745</v>
      </c>
      <c r="S22" s="36">
        <v>81668.37</v>
      </c>
      <c r="T22" s="10">
        <f t="shared" si="2"/>
        <v>1.00093830696021</v>
      </c>
      <c r="U22" s="35">
        <v>80088</v>
      </c>
      <c r="V22" s="36">
        <v>80020.77</v>
      </c>
      <c r="W22" s="11">
        <f t="shared" si="3"/>
        <v>1.0008401568742715</v>
      </c>
      <c r="X22" s="35">
        <f t="shared" si="5"/>
        <v>82704</v>
      </c>
      <c r="Y22" s="36">
        <f t="shared" si="4"/>
        <v>82619.37</v>
      </c>
      <c r="Z22" s="10">
        <f t="shared" si="6"/>
        <v>1.0010243360606599</v>
      </c>
    </row>
    <row r="23" spans="1:26" x14ac:dyDescent="0.2">
      <c r="I23" s="73" t="s">
        <v>39</v>
      </c>
      <c r="J23" s="74" t="s">
        <v>113</v>
      </c>
      <c r="K23" s="74">
        <v>41</v>
      </c>
      <c r="L23" s="35">
        <v>1757</v>
      </c>
      <c r="M23" s="36">
        <v>1752.5</v>
      </c>
      <c r="N23" s="10">
        <f t="shared" si="0"/>
        <v>1.0025677603423679</v>
      </c>
      <c r="O23" s="35">
        <v>1545</v>
      </c>
      <c r="P23" s="36">
        <v>1541.2</v>
      </c>
      <c r="Q23" s="10">
        <f t="shared" si="1"/>
        <v>1.0024656112120425</v>
      </c>
      <c r="R23" s="35">
        <v>1379</v>
      </c>
      <c r="S23" s="36">
        <v>1399.3</v>
      </c>
      <c r="T23" s="10">
        <f t="shared" si="2"/>
        <v>0.98549274637318662</v>
      </c>
      <c r="U23" s="35">
        <v>1171</v>
      </c>
      <c r="V23" s="36">
        <v>1250.7</v>
      </c>
      <c r="W23" s="11">
        <f t="shared" si="3"/>
        <v>0.93627568561605501</v>
      </c>
      <c r="X23" s="35">
        <f t="shared" si="5"/>
        <v>1463</v>
      </c>
      <c r="Y23" s="36">
        <f t="shared" si="4"/>
        <v>1485.925</v>
      </c>
      <c r="Z23" s="10">
        <f t="shared" si="6"/>
        <v>0.98457189965846192</v>
      </c>
    </row>
    <row r="24" spans="1:26" ht="22.5" x14ac:dyDescent="0.2">
      <c r="I24" s="73"/>
      <c r="J24" s="74" t="s">
        <v>114</v>
      </c>
      <c r="K24" s="74">
        <v>42</v>
      </c>
      <c r="L24" s="35">
        <v>989</v>
      </c>
      <c r="M24" s="36">
        <v>988.9</v>
      </c>
      <c r="N24" s="10">
        <f t="shared" si="0"/>
        <v>1.0001011224592982</v>
      </c>
      <c r="O24" s="35">
        <v>953</v>
      </c>
      <c r="P24" s="36">
        <v>953.2</v>
      </c>
      <c r="Q24" s="10">
        <f t="shared" si="1"/>
        <v>0.99979018044481738</v>
      </c>
      <c r="R24" s="35">
        <v>921</v>
      </c>
      <c r="S24" s="36">
        <v>934.6</v>
      </c>
      <c r="T24" s="10">
        <f t="shared" si="2"/>
        <v>0.98544832013695693</v>
      </c>
      <c r="U24" s="35">
        <v>896</v>
      </c>
      <c r="V24" s="36">
        <v>899.7</v>
      </c>
      <c r="W24" s="11">
        <f t="shared" si="3"/>
        <v>0.99588751806157605</v>
      </c>
      <c r="X24" s="35">
        <f t="shared" si="5"/>
        <v>939.75</v>
      </c>
      <c r="Y24" s="36">
        <f t="shared" si="4"/>
        <v>944.09999999999991</v>
      </c>
      <c r="Z24" s="10">
        <f t="shared" si="6"/>
        <v>0.9953924372418177</v>
      </c>
    </row>
    <row r="25" spans="1:26" x14ac:dyDescent="0.2">
      <c r="I25" s="73" t="s">
        <v>141</v>
      </c>
      <c r="J25" s="74" t="s">
        <v>115</v>
      </c>
      <c r="K25" s="74">
        <v>51</v>
      </c>
      <c r="L25" s="35">
        <v>26227</v>
      </c>
      <c r="M25" s="36">
        <v>26233.29</v>
      </c>
      <c r="N25" s="10">
        <f t="shared" si="0"/>
        <v>0.99976022832058042</v>
      </c>
      <c r="O25" s="35">
        <v>23412</v>
      </c>
      <c r="P25" s="36">
        <v>23684.79</v>
      </c>
      <c r="Q25" s="10">
        <f t="shared" si="1"/>
        <v>0.98848248179527876</v>
      </c>
      <c r="R25" s="35">
        <v>20947</v>
      </c>
      <c r="S25" s="36">
        <v>21843.29</v>
      </c>
      <c r="T25" s="10">
        <f t="shared" si="2"/>
        <v>0.95896726179984793</v>
      </c>
      <c r="U25" s="35">
        <v>19005</v>
      </c>
      <c r="V25" s="36">
        <v>19926.09</v>
      </c>
      <c r="W25" s="11">
        <f t="shared" si="3"/>
        <v>0.95377467430890861</v>
      </c>
      <c r="X25" s="35">
        <f t="shared" si="5"/>
        <v>22397.75</v>
      </c>
      <c r="Y25" s="36">
        <f t="shared" si="4"/>
        <v>22921.864999999998</v>
      </c>
      <c r="Z25" s="10">
        <f t="shared" si="6"/>
        <v>0.97713471395106821</v>
      </c>
    </row>
    <row r="26" spans="1:26" x14ac:dyDescent="0.2">
      <c r="I26" s="73"/>
      <c r="J26" s="74" t="s">
        <v>116</v>
      </c>
      <c r="K26" s="74">
        <v>52</v>
      </c>
      <c r="L26" s="35">
        <v>74091</v>
      </c>
      <c r="M26" s="36">
        <v>74106.77</v>
      </c>
      <c r="N26" s="10">
        <f t="shared" si="0"/>
        <v>0.99978719892932855</v>
      </c>
      <c r="O26" s="35">
        <v>70237</v>
      </c>
      <c r="P26" s="36">
        <v>70048.47</v>
      </c>
      <c r="Q26" s="10">
        <f t="shared" si="1"/>
        <v>1.0026914220967282</v>
      </c>
      <c r="R26" s="35">
        <v>66959</v>
      </c>
      <c r="S26" s="36">
        <v>66534.98</v>
      </c>
      <c r="T26" s="10">
        <f t="shared" si="2"/>
        <v>1.0063728883663903</v>
      </c>
      <c r="U26" s="35">
        <v>63251</v>
      </c>
      <c r="V26" s="36">
        <v>62989.08</v>
      </c>
      <c r="W26" s="11">
        <f t="shared" si="3"/>
        <v>1.0041581810688456</v>
      </c>
      <c r="X26" s="35">
        <f t="shared" si="5"/>
        <v>68634.5</v>
      </c>
      <c r="Y26" s="36">
        <f t="shared" si="4"/>
        <v>68419.824999999997</v>
      </c>
      <c r="Z26" s="10">
        <f t="shared" si="6"/>
        <v>1.0031376139883432</v>
      </c>
    </row>
    <row r="27" spans="1:26" x14ac:dyDescent="0.2">
      <c r="I27" s="73"/>
      <c r="J27" s="74" t="s">
        <v>117</v>
      </c>
      <c r="K27" s="74">
        <v>53</v>
      </c>
      <c r="L27" s="35">
        <v>5488</v>
      </c>
      <c r="M27" s="36">
        <v>5488.8</v>
      </c>
      <c r="N27" s="10">
        <f t="shared" si="0"/>
        <v>0.99985424865179995</v>
      </c>
      <c r="O27" s="35">
        <v>5271</v>
      </c>
      <c r="P27" s="36">
        <v>5243.2</v>
      </c>
      <c r="Q27" s="10">
        <f t="shared" si="1"/>
        <v>1.005302105584376</v>
      </c>
      <c r="R27" s="35">
        <v>4991</v>
      </c>
      <c r="S27" s="36">
        <v>4982.2</v>
      </c>
      <c r="T27" s="10">
        <f t="shared" si="2"/>
        <v>1.0017662879852274</v>
      </c>
      <c r="U27" s="35">
        <v>4794</v>
      </c>
      <c r="V27" s="36">
        <v>4779.7</v>
      </c>
      <c r="W27" s="11">
        <f t="shared" si="3"/>
        <v>1.0029918195702661</v>
      </c>
      <c r="X27" s="35">
        <f>AVERAGE(L27,O27,R27,U27)</f>
        <v>5136</v>
      </c>
      <c r="Y27" s="36">
        <f>AVERAGE(M27,P27,S27,V27)</f>
        <v>5123.4750000000004</v>
      </c>
      <c r="Z27" s="10">
        <f>X27/Y27</f>
        <v>1.0024446298654721</v>
      </c>
    </row>
    <row r="28" spans="1:26" ht="22.5" x14ac:dyDescent="0.2">
      <c r="I28" s="73" t="s">
        <v>118</v>
      </c>
      <c r="J28" s="74" t="s">
        <v>118</v>
      </c>
      <c r="K28" s="74">
        <v>54</v>
      </c>
      <c r="L28" s="35">
        <v>19898</v>
      </c>
      <c r="M28" s="36">
        <v>18639.490000000002</v>
      </c>
      <c r="N28" s="10">
        <f t="shared" si="0"/>
        <v>1.0675184782416256</v>
      </c>
      <c r="O28" s="35">
        <v>27892</v>
      </c>
      <c r="P28" s="36">
        <v>26573.99</v>
      </c>
      <c r="Q28" s="10">
        <f t="shared" si="1"/>
        <v>1.0495977457656904</v>
      </c>
      <c r="R28" s="35">
        <v>29840</v>
      </c>
      <c r="S28" s="36">
        <v>29657.49</v>
      </c>
      <c r="T28" s="10">
        <f t="shared" si="2"/>
        <v>1.0061539260402683</v>
      </c>
      <c r="U28" s="35">
        <v>29673</v>
      </c>
      <c r="V28" s="36">
        <v>29995.19</v>
      </c>
      <c r="W28" s="11">
        <f t="shared" si="3"/>
        <v>0.98925861113065128</v>
      </c>
      <c r="X28" s="35">
        <f>AVERAGE(L28,O28,R28,U28)</f>
        <v>26825.75</v>
      </c>
      <c r="Y28" s="36">
        <f>AVERAGE(M28,P28,S28,V28)</f>
        <v>26216.54</v>
      </c>
      <c r="Z28" s="10">
        <f>X28/Y28</f>
        <v>1.0232376202199069</v>
      </c>
    </row>
    <row r="29" spans="1:26" x14ac:dyDescent="0.2">
      <c r="I29" s="43"/>
      <c r="J29" s="36"/>
      <c r="K29" s="10"/>
      <c r="L29" s="35"/>
      <c r="M29" s="36"/>
      <c r="N29" s="10"/>
      <c r="O29" s="35"/>
      <c r="P29" s="36"/>
      <c r="Q29" s="10"/>
      <c r="R29" s="35"/>
      <c r="S29" s="36"/>
      <c r="T29" s="10"/>
      <c r="U29" s="35"/>
      <c r="V29" s="36"/>
      <c r="W29" s="11"/>
      <c r="X29" s="35"/>
      <c r="Y29" s="36"/>
      <c r="Z29" s="10"/>
    </row>
    <row r="30" spans="1:26" ht="12" thickBot="1" x14ac:dyDescent="0.25">
      <c r="I30" s="75" t="s">
        <v>4</v>
      </c>
      <c r="J30" s="13"/>
      <c r="K30" s="76"/>
      <c r="L30" s="75">
        <f>SUM(L12:L28)</f>
        <v>437557</v>
      </c>
      <c r="M30" s="13">
        <f>SUM(M12:M28)</f>
        <v>436590.65</v>
      </c>
      <c r="N30" s="15">
        <f>IFERROR(L30/M30,"-")</f>
        <v>1.0022134005847354</v>
      </c>
      <c r="O30" s="75">
        <f>SUM(O12:O28)</f>
        <v>418352</v>
      </c>
      <c r="P30" s="13">
        <f>SUM(P12:P28)</f>
        <v>416026.56</v>
      </c>
      <c r="Q30" s="15">
        <f>IFERROR(O30/P30,"-")</f>
        <v>1.0055896431227853</v>
      </c>
      <c r="R30" s="75">
        <f>SUM(R12:R28)</f>
        <v>401795</v>
      </c>
      <c r="S30" s="13">
        <f>SUM(S12:S28)</f>
        <v>400432.06999999989</v>
      </c>
      <c r="T30" s="15">
        <f>IFERROR(R30/S30,"-")</f>
        <v>1.0034036484640207</v>
      </c>
      <c r="U30" s="75">
        <f>SUM(U12:U28)</f>
        <v>383598</v>
      </c>
      <c r="V30" s="13">
        <f>SUM(V12:V28)</f>
        <v>382185.37000000011</v>
      </c>
      <c r="W30" s="14">
        <f>IFERROR(U30/V30,"-")</f>
        <v>1.0036961906731279</v>
      </c>
      <c r="X30" s="75">
        <f>SUM(X12:X28)</f>
        <v>410325.5</v>
      </c>
      <c r="Y30" s="13">
        <f>SUM(Y12:Y28)</f>
        <v>408808.66249999992</v>
      </c>
      <c r="Z30" s="15">
        <f>X30/Y30</f>
        <v>1.0037103849285485</v>
      </c>
    </row>
    <row r="31" spans="1:26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26" x14ac:dyDescent="0.2">
      <c r="A32" s="41"/>
      <c r="B32" s="41" t="str">
        <f>B8</f>
        <v>J</v>
      </c>
      <c r="C32" s="41" t="s">
        <v>5</v>
      </c>
      <c r="D32" s="41">
        <f>D8</f>
        <v>4</v>
      </c>
      <c r="E32" s="41" t="s">
        <v>5</v>
      </c>
      <c r="F32" s="41">
        <f>F8+1</f>
        <v>2</v>
      </c>
      <c r="G32" s="41"/>
      <c r="H32" s="41"/>
      <c r="I32" s="41" t="s">
        <v>17</v>
      </c>
      <c r="J32" s="41"/>
      <c r="K32" s="41"/>
      <c r="L32" s="41"/>
    </row>
    <row r="33" spans="9:26" ht="12" thickBot="1" x14ac:dyDescent="0.25"/>
    <row r="34" spans="9:26" ht="12" thickBot="1" x14ac:dyDescent="0.25">
      <c r="I34" s="2" t="s">
        <v>34</v>
      </c>
      <c r="J34" s="2"/>
      <c r="K34" s="91" t="s">
        <v>35</v>
      </c>
      <c r="L34" s="82" t="s">
        <v>8</v>
      </c>
      <c r="M34" s="83"/>
      <c r="N34" s="84"/>
      <c r="O34" s="82" t="s">
        <v>9</v>
      </c>
      <c r="P34" s="83"/>
      <c r="Q34" s="84"/>
      <c r="R34" s="82" t="s">
        <v>10</v>
      </c>
      <c r="S34" s="83"/>
      <c r="T34" s="84"/>
      <c r="U34" s="83" t="s">
        <v>11</v>
      </c>
      <c r="V34" s="83"/>
      <c r="W34" s="83"/>
      <c r="X34" s="82" t="s">
        <v>12</v>
      </c>
      <c r="Y34" s="83"/>
      <c r="Z34" s="84"/>
    </row>
    <row r="35" spans="9:26" x14ac:dyDescent="0.2">
      <c r="I35" s="2"/>
      <c r="J35" s="2"/>
      <c r="K35" s="92"/>
      <c r="L35" s="3" t="s">
        <v>13</v>
      </c>
      <c r="M35" s="4" t="s">
        <v>14</v>
      </c>
      <c r="N35" s="5" t="s">
        <v>15</v>
      </c>
      <c r="O35" s="3" t="s">
        <v>13</v>
      </c>
      <c r="P35" s="4" t="s">
        <v>14</v>
      </c>
      <c r="Q35" s="5" t="s">
        <v>15</v>
      </c>
      <c r="R35" s="3" t="s">
        <v>13</v>
      </c>
      <c r="S35" s="4" t="s">
        <v>14</v>
      </c>
      <c r="T35" s="5" t="s">
        <v>15</v>
      </c>
      <c r="U35" s="4" t="s">
        <v>13</v>
      </c>
      <c r="V35" s="4" t="s">
        <v>14</v>
      </c>
      <c r="W35" s="4" t="s">
        <v>15</v>
      </c>
      <c r="X35" s="3" t="s">
        <v>13</v>
      </c>
      <c r="Y35" s="4" t="s">
        <v>14</v>
      </c>
      <c r="Z35" s="5" t="s">
        <v>15</v>
      </c>
    </row>
    <row r="36" spans="9:26" x14ac:dyDescent="0.2">
      <c r="I36" s="73" t="s">
        <v>36</v>
      </c>
      <c r="J36" s="74" t="s">
        <v>103</v>
      </c>
      <c r="K36" s="74">
        <v>11</v>
      </c>
      <c r="L36" s="35">
        <f>IFERROR(L60*10^6/L12,"-")</f>
        <v>2768.2580436416647</v>
      </c>
      <c r="M36" s="36">
        <f t="shared" ref="M36:M54" si="7">IFERROR(M60*10^6/M12,"-")</f>
        <v>2820.099364703412</v>
      </c>
      <c r="N36" s="10">
        <f>IFERROR(L36/M36,"-")</f>
        <v>0.98161720054598167</v>
      </c>
      <c r="O36" s="35">
        <f>IFERROR(O60*10^6/O12,"-")</f>
        <v>2801.4072087177583</v>
      </c>
      <c r="P36" s="36">
        <f t="shared" ref="P36:P52" si="8">IFERROR(P60*10^6/P12,"-")</f>
        <v>2867.9984613326769</v>
      </c>
      <c r="Q36" s="10">
        <f>IFERROR(O36/P36,"-")</f>
        <v>0.97678128021589816</v>
      </c>
      <c r="R36" s="35">
        <f>IFERROR(R60*10^6/R12,"-")</f>
        <v>2806.9266350508697</v>
      </c>
      <c r="S36" s="36">
        <f t="shared" ref="S36:S52" si="9">IFERROR(S60*10^6/S12,"-")</f>
        <v>2830.2603160685676</v>
      </c>
      <c r="T36" s="10">
        <f>IFERROR(R36/S36,"-")</f>
        <v>0.991755641385627</v>
      </c>
      <c r="U36" s="35">
        <f>IFERROR(U60*10^6/U12,"-")</f>
        <v>2938.513337964825</v>
      </c>
      <c r="V36" s="36">
        <f t="shared" ref="V36:V52" si="10">IFERROR(V60*10^6/V12,"-")</f>
        <v>2898.0654057430447</v>
      </c>
      <c r="W36" s="11">
        <f>IFERROR(U36/V36,"-")</f>
        <v>1.0139568734858866</v>
      </c>
      <c r="X36" s="35">
        <f>AVERAGE(L36,O36,R36,U36)</f>
        <v>2828.7763063437797</v>
      </c>
      <c r="Y36" s="36">
        <f>AVERAGE(M36,P36,S36,V36)</f>
        <v>2854.1058869619255</v>
      </c>
      <c r="Z36" s="10">
        <f>X36/Y36</f>
        <v>0.99112521342187898</v>
      </c>
    </row>
    <row r="37" spans="9:26" x14ac:dyDescent="0.2">
      <c r="I37" s="73"/>
      <c r="J37" s="74" t="s">
        <v>104</v>
      </c>
      <c r="K37" s="74">
        <v>12</v>
      </c>
      <c r="L37" s="35">
        <f t="shared" ref="L37:L54" si="11">IFERROR(L61*10^6/L13,"-")</f>
        <v>3734.2469430310593</v>
      </c>
      <c r="M37" s="36">
        <f t="shared" si="7"/>
        <v>3493.1780720180445</v>
      </c>
      <c r="N37" s="10">
        <f t="shared" ref="N37:N52" si="12">IFERROR(L37/M37,"-")</f>
        <v>1.0690113318138823</v>
      </c>
      <c r="O37" s="35">
        <f t="shared" ref="O37:O52" si="13">IFERROR(O61*10^6/O13,"-")</f>
        <v>3720.2945300978681</v>
      </c>
      <c r="P37" s="36">
        <f t="shared" si="8"/>
        <v>3468.5750108570855</v>
      </c>
      <c r="Q37" s="10">
        <f t="shared" ref="Q37:Q52" si="14">IFERROR(O37/P37,"-")</f>
        <v>1.0725714503658903</v>
      </c>
      <c r="R37" s="35">
        <f t="shared" ref="R37:R52" si="15">IFERROR(R61*10^6/R13,"-")</f>
        <v>3630.2051169723968</v>
      </c>
      <c r="S37" s="36">
        <f t="shared" si="9"/>
        <v>3382.7381653420139</v>
      </c>
      <c r="T37" s="10">
        <f t="shared" ref="T37:T52" si="16">IFERROR(R37/S37,"-")</f>
        <v>1.0731558103331249</v>
      </c>
      <c r="U37" s="35">
        <f t="shared" ref="U37:U52" si="17">IFERROR(U61*10^6/U13,"-")</f>
        <v>3726.7517367424944</v>
      </c>
      <c r="V37" s="36">
        <f t="shared" si="10"/>
        <v>3419.2746467065062</v>
      </c>
      <c r="W37" s="11">
        <f t="shared" ref="W37:W52" si="18">IFERROR(U37/V37,"-")</f>
        <v>1.0899246541462104</v>
      </c>
      <c r="X37" s="35">
        <f>AVERAGE(L37,O37,R37,U37)</f>
        <v>3702.8745817109548</v>
      </c>
      <c r="Y37" s="36">
        <f t="shared" ref="Y37:Y52" si="19">AVERAGE(M37,P37,S37,V37)</f>
        <v>3440.9414737309125</v>
      </c>
      <c r="Z37" s="10">
        <f t="shared" ref="Z37:Z52" si="20">X37/Y37</f>
        <v>1.0761225118124533</v>
      </c>
    </row>
    <row r="38" spans="9:26" x14ac:dyDescent="0.2">
      <c r="I38" s="73"/>
      <c r="J38" s="74" t="s">
        <v>105</v>
      </c>
      <c r="K38" s="74">
        <v>13</v>
      </c>
      <c r="L38" s="35">
        <f t="shared" si="11"/>
        <v>3297.0332296250658</v>
      </c>
      <c r="M38" s="36">
        <f t="shared" si="7"/>
        <v>3345.6083749051468</v>
      </c>
      <c r="N38" s="10">
        <f t="shared" si="12"/>
        <v>0.9854809230977436</v>
      </c>
      <c r="O38" s="35">
        <f t="shared" si="13"/>
        <v>3363.5429545568163</v>
      </c>
      <c r="P38" s="36">
        <f t="shared" si="8"/>
        <v>3443.4854974216696</v>
      </c>
      <c r="Q38" s="10">
        <f t="shared" si="14"/>
        <v>0.9767844113399895</v>
      </c>
      <c r="R38" s="35">
        <f t="shared" si="15"/>
        <v>3306.3677613955497</v>
      </c>
      <c r="S38" s="36">
        <f t="shared" si="9"/>
        <v>3400.6026715618668</v>
      </c>
      <c r="T38" s="10">
        <f t="shared" si="16"/>
        <v>0.97228876194376568</v>
      </c>
      <c r="U38" s="35">
        <f t="shared" si="17"/>
        <v>3469.2619021388809</v>
      </c>
      <c r="V38" s="36">
        <f t="shared" si="10"/>
        <v>3474.1244426136</v>
      </c>
      <c r="W38" s="11">
        <f t="shared" si="18"/>
        <v>0.99860035512399181</v>
      </c>
      <c r="X38" s="35">
        <f t="shared" ref="X38:X52" si="21">AVERAGE(L38,O38,R38,U38)</f>
        <v>3359.051461929078</v>
      </c>
      <c r="Y38" s="36">
        <f t="shared" si="19"/>
        <v>3415.9552466255709</v>
      </c>
      <c r="Z38" s="10">
        <f t="shared" si="20"/>
        <v>0.9833417651613835</v>
      </c>
    </row>
    <row r="39" spans="9:26" x14ac:dyDescent="0.2">
      <c r="I39" s="73"/>
      <c r="J39" s="74" t="s">
        <v>106</v>
      </c>
      <c r="K39" s="74">
        <v>14</v>
      </c>
      <c r="L39" s="35">
        <f t="shared" si="11"/>
        <v>3939.2934795520932</v>
      </c>
      <c r="M39" s="36">
        <f t="shared" si="7"/>
        <v>3843.2340087044663</v>
      </c>
      <c r="N39" s="10">
        <f t="shared" si="12"/>
        <v>1.0249944371407163</v>
      </c>
      <c r="O39" s="35">
        <f t="shared" si="13"/>
        <v>3948.2337588741757</v>
      </c>
      <c r="P39" s="36">
        <f t="shared" si="8"/>
        <v>3871.5272191010449</v>
      </c>
      <c r="Q39" s="10">
        <f t="shared" si="14"/>
        <v>1.0198129925045294</v>
      </c>
      <c r="R39" s="35">
        <f t="shared" si="15"/>
        <v>3846.0405352250996</v>
      </c>
      <c r="S39" s="36">
        <f t="shared" si="9"/>
        <v>3779.3085653603762</v>
      </c>
      <c r="T39" s="10">
        <f t="shared" si="16"/>
        <v>1.0176571901210612</v>
      </c>
      <c r="U39" s="35">
        <f t="shared" si="17"/>
        <v>3958.137231167721</v>
      </c>
      <c r="V39" s="36">
        <f t="shared" si="10"/>
        <v>3842.3524617840553</v>
      </c>
      <c r="W39" s="11">
        <f t="shared" si="18"/>
        <v>1.0301338231032311</v>
      </c>
      <c r="X39" s="35">
        <f t="shared" si="21"/>
        <v>3922.9262512047721</v>
      </c>
      <c r="Y39" s="36">
        <f t="shared" si="19"/>
        <v>3834.1055637374857</v>
      </c>
      <c r="Z39" s="10">
        <f t="shared" si="20"/>
        <v>1.0231659473091566</v>
      </c>
    </row>
    <row r="40" spans="9:26" x14ac:dyDescent="0.2">
      <c r="I40" s="73" t="s">
        <v>37</v>
      </c>
      <c r="J40" s="74" t="s">
        <v>107</v>
      </c>
      <c r="K40" s="74">
        <v>21</v>
      </c>
      <c r="L40" s="35">
        <f t="shared" si="11"/>
        <v>6084.7423776764635</v>
      </c>
      <c r="M40" s="36">
        <f t="shared" si="7"/>
        <v>5938.5638143079077</v>
      </c>
      <c r="N40" s="10">
        <f t="shared" si="12"/>
        <v>1.0246151372519336</v>
      </c>
      <c r="O40" s="35">
        <f t="shared" si="13"/>
        <v>5977.0597484698583</v>
      </c>
      <c r="P40" s="36">
        <f t="shared" si="8"/>
        <v>5850.0422604867845</v>
      </c>
      <c r="Q40" s="10">
        <f t="shared" si="14"/>
        <v>1.0217122342587153</v>
      </c>
      <c r="R40" s="35">
        <f t="shared" si="15"/>
        <v>5778.3512187164624</v>
      </c>
      <c r="S40" s="36">
        <f t="shared" si="9"/>
        <v>5664.0705586652875</v>
      </c>
      <c r="T40" s="10">
        <f t="shared" si="16"/>
        <v>1.020176418861227</v>
      </c>
      <c r="U40" s="35">
        <f t="shared" si="17"/>
        <v>5928.9422966954662</v>
      </c>
      <c r="V40" s="36">
        <f t="shared" si="10"/>
        <v>5734.7674877869013</v>
      </c>
      <c r="W40" s="11">
        <f t="shared" si="18"/>
        <v>1.0338592295715723</v>
      </c>
      <c r="X40" s="35">
        <f t="shared" si="21"/>
        <v>5942.2739103895628</v>
      </c>
      <c r="Y40" s="36">
        <f t="shared" si="19"/>
        <v>5796.8610303117202</v>
      </c>
      <c r="Z40" s="10">
        <f t="shared" si="20"/>
        <v>1.0250847621354868</v>
      </c>
    </row>
    <row r="41" spans="9:26" x14ac:dyDescent="0.2">
      <c r="I41" s="73"/>
      <c r="J41" s="74" t="s">
        <v>108</v>
      </c>
      <c r="K41" s="74">
        <v>22</v>
      </c>
      <c r="L41" s="35">
        <f t="shared" si="11"/>
        <v>5863.1841428784937</v>
      </c>
      <c r="M41" s="36">
        <f t="shared" si="7"/>
        <v>5926.4761702794931</v>
      </c>
      <c r="N41" s="10">
        <f t="shared" si="12"/>
        <v>0.98932046201106816</v>
      </c>
      <c r="O41" s="35">
        <f t="shared" si="13"/>
        <v>5748.7998367952514</v>
      </c>
      <c r="P41" s="36">
        <f t="shared" si="8"/>
        <v>5785.8897430150328</v>
      </c>
      <c r="Q41" s="10">
        <f t="shared" si="14"/>
        <v>0.99358959332666896</v>
      </c>
      <c r="R41" s="35">
        <f t="shared" si="15"/>
        <v>5483.896842907574</v>
      </c>
      <c r="S41" s="36">
        <f t="shared" si="9"/>
        <v>5569.0197550573039</v>
      </c>
      <c r="T41" s="10">
        <f t="shared" si="16"/>
        <v>0.98471492005887951</v>
      </c>
      <c r="U41" s="35">
        <f t="shared" si="17"/>
        <v>5523.0842532113174</v>
      </c>
      <c r="V41" s="36">
        <f t="shared" si="10"/>
        <v>5558.1537966972364</v>
      </c>
      <c r="W41" s="11">
        <f t="shared" si="18"/>
        <v>0.99369043305229199</v>
      </c>
      <c r="X41" s="35">
        <f t="shared" si="21"/>
        <v>5654.7412689481589</v>
      </c>
      <c r="Y41" s="36">
        <f t="shared" si="19"/>
        <v>5709.8848662622659</v>
      </c>
      <c r="Z41" s="10">
        <f t="shared" si="20"/>
        <v>0.99034243270999534</v>
      </c>
    </row>
    <row r="42" spans="9:26" x14ac:dyDescent="0.2">
      <c r="I42" s="73"/>
      <c r="J42" s="74" t="s">
        <v>109</v>
      </c>
      <c r="K42" s="74">
        <v>23</v>
      </c>
      <c r="L42" s="35">
        <f t="shared" si="11"/>
        <v>5233.6813811696393</v>
      </c>
      <c r="M42" s="36">
        <f t="shared" si="7"/>
        <v>5372.1785183652355</v>
      </c>
      <c r="N42" s="10">
        <f t="shared" si="12"/>
        <v>0.97421955790893167</v>
      </c>
      <c r="O42" s="35">
        <f t="shared" si="13"/>
        <v>5125.8542224719104</v>
      </c>
      <c r="P42" s="36">
        <f t="shared" si="8"/>
        <v>5228.9971205367192</v>
      </c>
      <c r="Q42" s="10">
        <f t="shared" si="14"/>
        <v>0.9802748221719767</v>
      </c>
      <c r="R42" s="35">
        <f t="shared" si="15"/>
        <v>4948.2165945817487</v>
      </c>
      <c r="S42" s="36">
        <f t="shared" si="9"/>
        <v>5015.040875651739</v>
      </c>
      <c r="T42" s="10">
        <f t="shared" si="16"/>
        <v>0.98667522703664778</v>
      </c>
      <c r="U42" s="35">
        <f t="shared" si="17"/>
        <v>4931.6585677618077</v>
      </c>
      <c r="V42" s="36">
        <f t="shared" si="10"/>
        <v>4972.061613828464</v>
      </c>
      <c r="W42" s="11">
        <f t="shared" si="18"/>
        <v>0.99187398523898296</v>
      </c>
      <c r="X42" s="35">
        <f t="shared" si="21"/>
        <v>5059.8526914962767</v>
      </c>
      <c r="Y42" s="36">
        <f t="shared" si="19"/>
        <v>5147.0695320955392</v>
      </c>
      <c r="Z42" s="10">
        <f t="shared" si="20"/>
        <v>0.98305504908076236</v>
      </c>
    </row>
    <row r="43" spans="9:26" x14ac:dyDescent="0.2">
      <c r="I43" s="73"/>
      <c r="J43" s="74" t="s">
        <v>110</v>
      </c>
      <c r="K43" s="74">
        <v>24</v>
      </c>
      <c r="L43" s="35">
        <f t="shared" si="11"/>
        <v>5819.7859739371752</v>
      </c>
      <c r="M43" s="36">
        <f t="shared" si="7"/>
        <v>5826.1672865099345</v>
      </c>
      <c r="N43" s="10">
        <f t="shared" si="12"/>
        <v>0.99890471518256352</v>
      </c>
      <c r="O43" s="35">
        <f t="shared" si="13"/>
        <v>5707.0444530505729</v>
      </c>
      <c r="P43" s="36">
        <f t="shared" si="8"/>
        <v>5655.8987768928164</v>
      </c>
      <c r="Q43" s="10">
        <f t="shared" si="14"/>
        <v>1.0090428910019946</v>
      </c>
      <c r="R43" s="35">
        <f t="shared" si="15"/>
        <v>5496.3361925536874</v>
      </c>
      <c r="S43" s="36">
        <f t="shared" si="9"/>
        <v>5428.8426984187145</v>
      </c>
      <c r="T43" s="10">
        <f t="shared" si="16"/>
        <v>1.0124323908214603</v>
      </c>
      <c r="U43" s="35">
        <f t="shared" si="17"/>
        <v>5495.1721808394241</v>
      </c>
      <c r="V43" s="36">
        <f t="shared" si="10"/>
        <v>5374.8991314560508</v>
      </c>
      <c r="W43" s="11">
        <f t="shared" si="18"/>
        <v>1.0223768012090659</v>
      </c>
      <c r="X43" s="35">
        <f t="shared" si="21"/>
        <v>5629.5847000952153</v>
      </c>
      <c r="Y43" s="36">
        <f t="shared" si="19"/>
        <v>5571.4519733193792</v>
      </c>
      <c r="Z43" s="10">
        <f t="shared" si="20"/>
        <v>1.0104340353384043</v>
      </c>
    </row>
    <row r="44" spans="9:26" x14ac:dyDescent="0.2">
      <c r="I44" s="73" t="s">
        <v>38</v>
      </c>
      <c r="J44" s="74" t="s">
        <v>111</v>
      </c>
      <c r="K44" s="74">
        <v>31</v>
      </c>
      <c r="L44" s="35">
        <f t="shared" si="11"/>
        <v>5211.5854148122789</v>
      </c>
      <c r="M44" s="36">
        <f t="shared" si="7"/>
        <v>5104.3335329273023</v>
      </c>
      <c r="N44" s="10">
        <f t="shared" si="12"/>
        <v>1.0210119266684103</v>
      </c>
      <c r="O44" s="35">
        <f t="shared" si="13"/>
        <v>5186.7736834667921</v>
      </c>
      <c r="P44" s="36">
        <f t="shared" si="8"/>
        <v>5064.2953934107381</v>
      </c>
      <c r="Q44" s="10">
        <f t="shared" si="14"/>
        <v>1.0241846654947129</v>
      </c>
      <c r="R44" s="35">
        <f t="shared" si="15"/>
        <v>5035.7602863010388</v>
      </c>
      <c r="S44" s="36">
        <f t="shared" si="9"/>
        <v>4925.907382672136</v>
      </c>
      <c r="T44" s="10">
        <f t="shared" si="16"/>
        <v>1.0223010493488636</v>
      </c>
      <c r="U44" s="35">
        <f t="shared" si="17"/>
        <v>5128.4901787709496</v>
      </c>
      <c r="V44" s="36">
        <f t="shared" si="10"/>
        <v>4960.5853591091409</v>
      </c>
      <c r="W44" s="11">
        <f t="shared" si="18"/>
        <v>1.0338477835793076</v>
      </c>
      <c r="X44" s="35">
        <f t="shared" si="21"/>
        <v>5140.6523908377649</v>
      </c>
      <c r="Y44" s="36">
        <f t="shared" si="19"/>
        <v>5013.7804170298296</v>
      </c>
      <c r="Z44" s="10">
        <f t="shared" si="20"/>
        <v>1.0253046530272849</v>
      </c>
    </row>
    <row r="45" spans="9:26" x14ac:dyDescent="0.2">
      <c r="I45" s="73"/>
      <c r="J45" s="74" t="s">
        <v>112</v>
      </c>
      <c r="K45" s="74">
        <v>32</v>
      </c>
      <c r="L45" s="35">
        <f t="shared" si="11"/>
        <v>3672.4123665242923</v>
      </c>
      <c r="M45" s="36">
        <f t="shared" si="7"/>
        <v>3709.7635829426931</v>
      </c>
      <c r="N45" s="10">
        <f t="shared" si="12"/>
        <v>0.98993164508106668</v>
      </c>
      <c r="O45" s="35">
        <f t="shared" si="13"/>
        <v>3672.6483838803492</v>
      </c>
      <c r="P45" s="36">
        <f t="shared" si="8"/>
        <v>3708.3345819882002</v>
      </c>
      <c r="Q45" s="10">
        <f t="shared" si="14"/>
        <v>0.99037675880672071</v>
      </c>
      <c r="R45" s="35">
        <f t="shared" si="15"/>
        <v>3604.6824253731343</v>
      </c>
      <c r="S45" s="36">
        <f t="shared" si="9"/>
        <v>3644.1005846353232</v>
      </c>
      <c r="T45" s="10">
        <f t="shared" si="16"/>
        <v>0.98918302106467959</v>
      </c>
      <c r="U45" s="35">
        <f t="shared" si="17"/>
        <v>3719.3272008895478</v>
      </c>
      <c r="V45" s="36">
        <f t="shared" si="10"/>
        <v>3691.4010249925618</v>
      </c>
      <c r="W45" s="11">
        <f t="shared" si="18"/>
        <v>1.0075651969829105</v>
      </c>
      <c r="X45" s="35">
        <f t="shared" si="21"/>
        <v>3667.2675941668308</v>
      </c>
      <c r="Y45" s="36">
        <f t="shared" si="19"/>
        <v>3688.3999436396944</v>
      </c>
      <c r="Z45" s="10">
        <f t="shared" si="20"/>
        <v>0.99427059163979647</v>
      </c>
    </row>
    <row r="46" spans="9:26" x14ac:dyDescent="0.2">
      <c r="I46" s="73"/>
      <c r="J46" s="74" t="s">
        <v>142</v>
      </c>
      <c r="K46" s="74">
        <v>33</v>
      </c>
      <c r="L46" s="35">
        <f t="shared" si="11"/>
        <v>4456.4250488435482</v>
      </c>
      <c r="M46" s="36">
        <f t="shared" si="7"/>
        <v>4484.5847681668502</v>
      </c>
      <c r="N46" s="10">
        <f t="shared" si="12"/>
        <v>0.99372077443530793</v>
      </c>
      <c r="O46" s="35">
        <f t="shared" si="13"/>
        <v>4459.4807644959646</v>
      </c>
      <c r="P46" s="36">
        <f t="shared" si="8"/>
        <v>4484.2468981575776</v>
      </c>
      <c r="Q46" s="10">
        <f t="shared" si="14"/>
        <v>0.9944770807174359</v>
      </c>
      <c r="R46" s="35">
        <f t="shared" si="15"/>
        <v>4367.2847429200565</v>
      </c>
      <c r="S46" s="36">
        <f t="shared" si="9"/>
        <v>4408.4882739792656</v>
      </c>
      <c r="T46" s="10">
        <f t="shared" si="16"/>
        <v>0.99065359177602685</v>
      </c>
      <c r="U46" s="35">
        <f t="shared" si="17"/>
        <v>4468.6489721306561</v>
      </c>
      <c r="V46" s="36">
        <f t="shared" si="10"/>
        <v>4463.31764753076</v>
      </c>
      <c r="W46" s="11">
        <f t="shared" si="18"/>
        <v>1.0011944757287992</v>
      </c>
      <c r="X46" s="35">
        <f t="shared" si="21"/>
        <v>4437.9598820975561</v>
      </c>
      <c r="Y46" s="36">
        <f t="shared" si="19"/>
        <v>4460.1593969586129</v>
      </c>
      <c r="Z46" s="10">
        <f t="shared" si="20"/>
        <v>0.99502270818478045</v>
      </c>
    </row>
    <row r="47" spans="9:26" x14ac:dyDescent="0.2">
      <c r="I47" s="73" t="s">
        <v>39</v>
      </c>
      <c r="J47" s="74" t="s">
        <v>113</v>
      </c>
      <c r="K47" s="74">
        <v>41</v>
      </c>
      <c r="L47" s="35">
        <f t="shared" si="11"/>
        <v>2812.3674501992032</v>
      </c>
      <c r="M47" s="36">
        <f t="shared" si="7"/>
        <v>2743.0094151212552</v>
      </c>
      <c r="N47" s="10">
        <f t="shared" si="12"/>
        <v>1.0252853798807986</v>
      </c>
      <c r="O47" s="35">
        <f t="shared" si="13"/>
        <v>2852.9073462783167</v>
      </c>
      <c r="P47" s="36">
        <f t="shared" si="8"/>
        <v>2753.1233454451076</v>
      </c>
      <c r="Q47" s="10">
        <f t="shared" si="14"/>
        <v>1.0362439267380796</v>
      </c>
      <c r="R47" s="35">
        <f t="shared" si="15"/>
        <v>2787.1674039158811</v>
      </c>
      <c r="S47" s="36">
        <f t="shared" si="9"/>
        <v>2676.7850782534124</v>
      </c>
      <c r="T47" s="10">
        <f t="shared" si="16"/>
        <v>1.0412369026408697</v>
      </c>
      <c r="U47" s="35">
        <f t="shared" si="17"/>
        <v>2907.8821007685738</v>
      </c>
      <c r="V47" s="36">
        <f t="shared" si="10"/>
        <v>2716.4987526984887</v>
      </c>
      <c r="W47" s="11">
        <f t="shared" si="18"/>
        <v>1.0704522127536302</v>
      </c>
      <c r="X47" s="35">
        <f t="shared" si="21"/>
        <v>2840.0810752904936</v>
      </c>
      <c r="Y47" s="36">
        <f t="shared" si="19"/>
        <v>2722.354147879566</v>
      </c>
      <c r="Z47" s="10">
        <f t="shared" si="20"/>
        <v>1.0432445306583733</v>
      </c>
    </row>
    <row r="48" spans="9:26" ht="22.5" x14ac:dyDescent="0.2">
      <c r="I48" s="73"/>
      <c r="J48" s="74" t="s">
        <v>114</v>
      </c>
      <c r="K48" s="74">
        <v>42</v>
      </c>
      <c r="L48" s="35">
        <f t="shared" si="11"/>
        <v>5244.2727502527805</v>
      </c>
      <c r="M48" s="36">
        <f t="shared" si="7"/>
        <v>5242.6677823844675</v>
      </c>
      <c r="N48" s="10">
        <f t="shared" si="12"/>
        <v>1.0003061357184801</v>
      </c>
      <c r="O48" s="35">
        <f t="shared" si="13"/>
        <v>5299.4467995802725</v>
      </c>
      <c r="P48" s="36">
        <f t="shared" si="8"/>
        <v>5317.6144460763735</v>
      </c>
      <c r="Q48" s="10">
        <f t="shared" si="14"/>
        <v>0.9965834968517685</v>
      </c>
      <c r="R48" s="35">
        <f t="shared" si="15"/>
        <v>5195.4175787187842</v>
      </c>
      <c r="S48" s="36">
        <f t="shared" si="9"/>
        <v>5222.1121656323567</v>
      </c>
      <c r="T48" s="10">
        <f t="shared" si="16"/>
        <v>0.99488816286075699</v>
      </c>
      <c r="U48" s="35">
        <f t="shared" si="17"/>
        <v>5702.7278013392861</v>
      </c>
      <c r="V48" s="36">
        <f t="shared" si="10"/>
        <v>5447.5296098699564</v>
      </c>
      <c r="W48" s="11">
        <f t="shared" si="18"/>
        <v>1.0468465909771203</v>
      </c>
      <c r="X48" s="35">
        <f t="shared" si="21"/>
        <v>5360.4662324727806</v>
      </c>
      <c r="Y48" s="36">
        <f t="shared" si="19"/>
        <v>5307.4810009907887</v>
      </c>
      <c r="Z48" s="10">
        <f t="shared" si="20"/>
        <v>1.0099831222141165</v>
      </c>
    </row>
    <row r="49" spans="1:26" x14ac:dyDescent="0.2">
      <c r="I49" s="73" t="s">
        <v>141</v>
      </c>
      <c r="J49" s="74" t="s">
        <v>115</v>
      </c>
      <c r="K49" s="74">
        <v>51</v>
      </c>
      <c r="L49" s="35">
        <f t="shared" si="11"/>
        <v>954.96784573149807</v>
      </c>
      <c r="M49" s="36">
        <f t="shared" si="7"/>
        <v>900.0016311335711</v>
      </c>
      <c r="N49" s="10">
        <f t="shared" si="12"/>
        <v>1.061073461087727</v>
      </c>
      <c r="O49" s="35">
        <f t="shared" si="13"/>
        <v>1086.2136528276096</v>
      </c>
      <c r="P49" s="36">
        <f t="shared" si="8"/>
        <v>1019.896223272404</v>
      </c>
      <c r="Q49" s="10">
        <f t="shared" si="14"/>
        <v>1.0650237034336905</v>
      </c>
      <c r="R49" s="35">
        <f t="shared" si="15"/>
        <v>1191.0932415142979</v>
      </c>
      <c r="S49" s="36">
        <f t="shared" si="9"/>
        <v>1105.8041013968134</v>
      </c>
      <c r="T49" s="10">
        <f t="shared" si="16"/>
        <v>1.0771286161895677</v>
      </c>
      <c r="U49" s="35">
        <f t="shared" si="17"/>
        <v>1329.1080121020784</v>
      </c>
      <c r="V49" s="36">
        <f t="shared" si="10"/>
        <v>1228.4341524102319</v>
      </c>
      <c r="W49" s="11">
        <f t="shared" si="18"/>
        <v>1.0819529964176922</v>
      </c>
      <c r="X49" s="35">
        <f t="shared" si="21"/>
        <v>1140.345688043871</v>
      </c>
      <c r="Y49" s="36">
        <f t="shared" si="19"/>
        <v>1063.5340270532552</v>
      </c>
      <c r="Z49" s="10">
        <f t="shared" si="20"/>
        <v>1.0722230403886923</v>
      </c>
    </row>
    <row r="50" spans="1:26" x14ac:dyDescent="0.2">
      <c r="I50" s="73"/>
      <c r="J50" s="74" t="s">
        <v>116</v>
      </c>
      <c r="K50" s="74">
        <v>52</v>
      </c>
      <c r="L50" s="35">
        <f t="shared" si="11"/>
        <v>1048.8946453685332</v>
      </c>
      <c r="M50" s="36">
        <f t="shared" si="7"/>
        <v>1008.828754781783</v>
      </c>
      <c r="N50" s="10">
        <f t="shared" si="12"/>
        <v>1.0397152543450416</v>
      </c>
      <c r="O50" s="35">
        <f t="shared" si="13"/>
        <v>1123.9113058644305</v>
      </c>
      <c r="P50" s="36">
        <f t="shared" si="8"/>
        <v>1104.0839528686352</v>
      </c>
      <c r="Q50" s="10">
        <f t="shared" si="14"/>
        <v>1.0179581932553949</v>
      </c>
      <c r="R50" s="35">
        <f t="shared" si="15"/>
        <v>1182.3844377902894</v>
      </c>
      <c r="S50" s="36">
        <f t="shared" si="9"/>
        <v>1148.3702321696048</v>
      </c>
      <c r="T50" s="10">
        <f t="shared" si="16"/>
        <v>1.0296195466129612</v>
      </c>
      <c r="U50" s="35">
        <f t="shared" si="17"/>
        <v>1261.1884755972237</v>
      </c>
      <c r="V50" s="36">
        <f t="shared" si="10"/>
        <v>1236.5386998825829</v>
      </c>
      <c r="W50" s="11">
        <f t="shared" si="18"/>
        <v>1.0199344959579359</v>
      </c>
      <c r="X50" s="35">
        <f t="shared" si="21"/>
        <v>1154.0947161551194</v>
      </c>
      <c r="Y50" s="36">
        <f t="shared" si="19"/>
        <v>1124.4554099256516</v>
      </c>
      <c r="Z50" s="10">
        <f t="shared" si="20"/>
        <v>1.0263588097561178</v>
      </c>
    </row>
    <row r="51" spans="1:26" x14ac:dyDescent="0.2">
      <c r="I51" s="73"/>
      <c r="J51" s="74" t="s">
        <v>117</v>
      </c>
      <c r="K51" s="74">
        <v>53</v>
      </c>
      <c r="L51" s="35">
        <f t="shared" si="11"/>
        <v>3715.3716144314872</v>
      </c>
      <c r="M51" s="36">
        <f t="shared" si="7"/>
        <v>3598.2817646844483</v>
      </c>
      <c r="N51" s="10">
        <f t="shared" si="12"/>
        <v>1.0325404894347698</v>
      </c>
      <c r="O51" s="35">
        <f t="shared" si="13"/>
        <v>3772.2581331815595</v>
      </c>
      <c r="P51" s="36">
        <f t="shared" si="8"/>
        <v>3668.7778513121762</v>
      </c>
      <c r="Q51" s="10">
        <f t="shared" si="14"/>
        <v>1.0282056548701559</v>
      </c>
      <c r="R51" s="35">
        <f t="shared" si="15"/>
        <v>3719.9116068924059</v>
      </c>
      <c r="S51" s="36">
        <f t="shared" si="9"/>
        <v>3652.8290534302118</v>
      </c>
      <c r="T51" s="10">
        <f t="shared" si="16"/>
        <v>1.018364547719308</v>
      </c>
      <c r="U51" s="35">
        <f t="shared" si="17"/>
        <v>3856.2445723821443</v>
      </c>
      <c r="V51" s="36">
        <f t="shared" si="10"/>
        <v>3770.8187396698536</v>
      </c>
      <c r="W51" s="11">
        <f t="shared" si="18"/>
        <v>1.0226544521521526</v>
      </c>
      <c r="X51" s="35">
        <f t="shared" si="21"/>
        <v>3765.9464817218991</v>
      </c>
      <c r="Y51" s="36">
        <f t="shared" si="19"/>
        <v>3672.6768522741727</v>
      </c>
      <c r="Z51" s="10">
        <f t="shared" si="20"/>
        <v>1.0253955447754606</v>
      </c>
    </row>
    <row r="52" spans="1:26" ht="22.5" x14ac:dyDescent="0.2">
      <c r="I52" s="73" t="s">
        <v>118</v>
      </c>
      <c r="J52" s="74" t="s">
        <v>118</v>
      </c>
      <c r="K52" s="74">
        <v>54</v>
      </c>
      <c r="L52" s="35">
        <f t="shared" si="11"/>
        <v>2211.9017911347878</v>
      </c>
      <c r="M52" s="36">
        <f t="shared" si="7"/>
        <v>2489.2739441905328</v>
      </c>
      <c r="N52" s="10">
        <f t="shared" si="12"/>
        <v>0.88857307019057663</v>
      </c>
      <c r="O52" s="35">
        <f t="shared" si="13"/>
        <v>2525.0570418041016</v>
      </c>
      <c r="P52" s="36">
        <f t="shared" si="8"/>
        <v>2562.0131278742856</v>
      </c>
      <c r="Q52" s="10">
        <f t="shared" si="14"/>
        <v>0.9855753720899757</v>
      </c>
      <c r="R52" s="35">
        <f t="shared" si="15"/>
        <v>2704.5664956434316</v>
      </c>
      <c r="S52" s="36">
        <f t="shared" si="9"/>
        <v>2697.5071629460213</v>
      </c>
      <c r="T52" s="10">
        <f t="shared" si="16"/>
        <v>1.0026169838561989</v>
      </c>
      <c r="U52" s="35">
        <f t="shared" si="17"/>
        <v>2940.7678805648229</v>
      </c>
      <c r="V52" s="36">
        <f t="shared" si="10"/>
        <v>2829.8950595078745</v>
      </c>
      <c r="W52" s="11">
        <f t="shared" si="18"/>
        <v>1.0391791281038631</v>
      </c>
      <c r="X52" s="35">
        <f t="shared" si="21"/>
        <v>2595.5733022867862</v>
      </c>
      <c r="Y52" s="36">
        <f t="shared" si="19"/>
        <v>2644.6723236296789</v>
      </c>
      <c r="Z52" s="10">
        <f t="shared" si="20"/>
        <v>0.98143474300986111</v>
      </c>
    </row>
    <row r="53" spans="1:26" x14ac:dyDescent="0.2">
      <c r="I53" s="43"/>
      <c r="J53" s="79"/>
      <c r="K53" s="10"/>
      <c r="L53" s="36"/>
      <c r="M53" s="36"/>
      <c r="N53" s="10"/>
      <c r="O53" s="35"/>
      <c r="P53" s="36"/>
      <c r="Q53" s="10"/>
      <c r="R53" s="35"/>
      <c r="S53" s="36"/>
      <c r="T53" s="10"/>
      <c r="U53" s="35"/>
      <c r="V53" s="36"/>
      <c r="W53" s="11"/>
      <c r="X53" s="35"/>
      <c r="Y53" s="36"/>
      <c r="Z53" s="10"/>
    </row>
    <row r="54" spans="1:26" ht="12" thickBot="1" x14ac:dyDescent="0.25">
      <c r="I54" s="75" t="s">
        <v>4</v>
      </c>
      <c r="J54" s="13"/>
      <c r="K54" s="76"/>
      <c r="L54" s="75">
        <f t="shared" si="11"/>
        <v>3444.5272879190593</v>
      </c>
      <c r="M54" s="13">
        <f t="shared" si="7"/>
        <v>3428.0151149824205</v>
      </c>
      <c r="N54" s="15">
        <f>IFERROR(L54/M54,"-")</f>
        <v>1.0048168320100082</v>
      </c>
      <c r="O54" s="75">
        <f>IFERROR(O78*10^6/O30,"-")</f>
        <v>3482.8992108559301</v>
      </c>
      <c r="P54" s="13">
        <f>IFERROR(P78*10^6/P30,"-")</f>
        <v>3457.5384574965592</v>
      </c>
      <c r="Q54" s="15">
        <f>IFERROR(O54/P54,"-")</f>
        <v>1.0073349157706069</v>
      </c>
      <c r="R54" s="75">
        <f>IFERROR(R78*10^6/R30,"-")</f>
        <v>3455.5865239487794</v>
      </c>
      <c r="S54" s="13">
        <f>IFERROR(S78*10^6/S30,"-")</f>
        <v>3421.3868743829639</v>
      </c>
      <c r="T54" s="15">
        <f>IFERROR(R54/S54,"-")</f>
        <v>1.0099958440309336</v>
      </c>
      <c r="U54" s="75">
        <f>IFERROR(U78*10^6/U30,"-")</f>
        <v>3585.7445263009713</v>
      </c>
      <c r="V54" s="13">
        <f>IFERROR(V78*10^6/V30,"-")</f>
        <v>3503.7778688388817</v>
      </c>
      <c r="W54" s="14">
        <f>IFERROR(U54/V54,"-")</f>
        <v>1.0233937939362727</v>
      </c>
      <c r="X54" s="75">
        <f>IFERROR(X78*10^6/X30,"-")</f>
        <v>3490.0199313532794</v>
      </c>
      <c r="Y54" s="13">
        <f>IFERROR(Y78*10^6/Y30,"-")</f>
        <v>3451.6103529117372</v>
      </c>
      <c r="Z54" s="15">
        <f>X54/Y54</f>
        <v>1.0111280169295878</v>
      </c>
    </row>
    <row r="56" spans="1:26" x14ac:dyDescent="0.2">
      <c r="A56" s="41"/>
      <c r="B56" s="41" t="str">
        <f>B32</f>
        <v>J</v>
      </c>
      <c r="C56" s="41" t="s">
        <v>5</v>
      </c>
      <c r="D56" s="41">
        <f>D32</f>
        <v>4</v>
      </c>
      <c r="E56" s="41" t="s">
        <v>5</v>
      </c>
      <c r="F56" s="41">
        <f>F32+1</f>
        <v>3</v>
      </c>
      <c r="G56" s="41"/>
      <c r="H56" s="41"/>
      <c r="I56" s="41" t="s">
        <v>18</v>
      </c>
      <c r="J56" s="41"/>
    </row>
    <row r="57" spans="1:26" ht="12" thickBot="1" x14ac:dyDescent="0.25"/>
    <row r="58" spans="1:26" ht="12" thickBot="1" x14ac:dyDescent="0.25">
      <c r="I58" s="2" t="s">
        <v>34</v>
      </c>
      <c r="J58" s="2"/>
      <c r="K58" s="91" t="s">
        <v>35</v>
      </c>
      <c r="L58" s="82" t="s">
        <v>8</v>
      </c>
      <c r="M58" s="83" t="str">
        <f>L58</f>
        <v>Q1</v>
      </c>
      <c r="N58" s="84" t="str">
        <f>M58</f>
        <v>Q1</v>
      </c>
      <c r="O58" s="82" t="s">
        <v>9</v>
      </c>
      <c r="P58" s="83" t="str">
        <f>O58</f>
        <v>Q2</v>
      </c>
      <c r="Q58" s="84" t="str">
        <f>P58</f>
        <v>Q2</v>
      </c>
      <c r="R58" s="82" t="s">
        <v>10</v>
      </c>
      <c r="S58" s="83" t="str">
        <f>R58</f>
        <v>Q3</v>
      </c>
      <c r="T58" s="84" t="str">
        <f>S58</f>
        <v>Q3</v>
      </c>
      <c r="U58" s="83" t="s">
        <v>11</v>
      </c>
      <c r="V58" s="83" t="str">
        <f>U58</f>
        <v>Q4</v>
      </c>
      <c r="W58" s="83" t="str">
        <f>V58</f>
        <v>Q4</v>
      </c>
      <c r="X58" s="82" t="s">
        <v>40</v>
      </c>
      <c r="Y58" s="83"/>
      <c r="Z58" s="84"/>
    </row>
    <row r="59" spans="1:26" x14ac:dyDescent="0.2">
      <c r="I59" s="2"/>
      <c r="J59" s="2"/>
      <c r="K59" s="92"/>
      <c r="L59" s="3" t="s">
        <v>13</v>
      </c>
      <c r="M59" s="4" t="s">
        <v>14</v>
      </c>
      <c r="N59" s="5" t="s">
        <v>15</v>
      </c>
      <c r="O59" s="3" t="s">
        <v>13</v>
      </c>
      <c r="P59" s="4" t="s">
        <v>14</v>
      </c>
      <c r="Q59" s="5" t="s">
        <v>15</v>
      </c>
      <c r="R59" s="3" t="s">
        <v>13</v>
      </c>
      <c r="S59" s="4" t="s">
        <v>14</v>
      </c>
      <c r="T59" s="5" t="s">
        <v>15</v>
      </c>
      <c r="U59" s="4" t="s">
        <v>13</v>
      </c>
      <c r="V59" s="4" t="s">
        <v>14</v>
      </c>
      <c r="W59" s="4" t="s">
        <v>15</v>
      </c>
      <c r="X59" s="3" t="s">
        <v>13</v>
      </c>
      <c r="Y59" s="4" t="s">
        <v>14</v>
      </c>
      <c r="Z59" s="5" t="s">
        <v>15</v>
      </c>
    </row>
    <row r="60" spans="1:26" x14ac:dyDescent="0.2">
      <c r="I60" s="73" t="s">
        <v>36</v>
      </c>
      <c r="J60" s="74" t="s">
        <v>103</v>
      </c>
      <c r="K60" s="74">
        <v>11</v>
      </c>
      <c r="L60" s="35">
        <v>121.53483289</v>
      </c>
      <c r="M60" s="36">
        <v>124.63902919</v>
      </c>
      <c r="N60" s="10">
        <f>IFERROR(L60/M60,"-")</f>
        <v>0.97509450835606271</v>
      </c>
      <c r="O60" s="35">
        <v>98.074464969999994</v>
      </c>
      <c r="P60" s="36">
        <v>100.98879354</v>
      </c>
      <c r="Q60" s="10">
        <f>IFERROR(O60/P60,"-")</f>
        <v>0.97114205974897905</v>
      </c>
      <c r="R60" s="35">
        <v>85.52705456999999</v>
      </c>
      <c r="S60" s="36">
        <v>87.670681299999998</v>
      </c>
      <c r="T60" s="10">
        <f>IFERROR(R60/S60,"-")</f>
        <v>0.97554910378003401</v>
      </c>
      <c r="U60" s="35">
        <v>80.36540128</v>
      </c>
      <c r="V60" s="36">
        <v>79.384068420000006</v>
      </c>
      <c r="W60" s="11">
        <f>IFERROR(U60/V60,"-")</f>
        <v>1.0123618363171818</v>
      </c>
      <c r="X60" s="35">
        <f>AVERAGE(L60,O60,R60,U60)</f>
        <v>96.375438427500001</v>
      </c>
      <c r="Y60" s="36">
        <f t="shared" ref="Y60:Y76" si="22">AVERAGE(M60,P60,S60,V60)</f>
        <v>98.170643112500002</v>
      </c>
      <c r="Z60" s="10">
        <f>X60/Y60</f>
        <v>0.98171342645741089</v>
      </c>
    </row>
    <row r="61" spans="1:26" x14ac:dyDescent="0.2">
      <c r="I61" s="73"/>
      <c r="J61" s="74" t="s">
        <v>104</v>
      </c>
      <c r="K61" s="74">
        <v>12</v>
      </c>
      <c r="L61" s="35">
        <v>119.62660081999999</v>
      </c>
      <c r="M61" s="36">
        <v>111.80122517</v>
      </c>
      <c r="N61" s="10">
        <f t="shared" ref="N61:N76" si="23">IFERROR(L61/M61,"-")</f>
        <v>1.0699936484425916</v>
      </c>
      <c r="O61" s="35">
        <v>110.99870759999999</v>
      </c>
      <c r="P61" s="36">
        <v>100.87445120999999</v>
      </c>
      <c r="Q61" s="10">
        <f t="shared" ref="Q61:Q76" si="24">IFERROR(O61/P61,"-")</f>
        <v>1.1003649216284048</v>
      </c>
      <c r="R61" s="35">
        <v>103.50077809</v>
      </c>
      <c r="S61" s="36">
        <v>92.404871540000002</v>
      </c>
      <c r="T61" s="10">
        <f t="shared" ref="T61:T76" si="25">IFERROR(R61/S61,"-")</f>
        <v>1.1200792378700166</v>
      </c>
      <c r="U61" s="35">
        <v>100.42477905</v>
      </c>
      <c r="V61" s="36">
        <v>86.666610640000002</v>
      </c>
      <c r="W61" s="11">
        <f t="shared" ref="W61:W76" si="26">IFERROR(U61/V61,"-")</f>
        <v>1.1587481996630669</v>
      </c>
      <c r="X61" s="35">
        <f t="shared" ref="X61:X76" si="27">AVERAGE(L61,O61,R61,U61)</f>
        <v>108.63771638999999</v>
      </c>
      <c r="Y61" s="36">
        <f t="shared" si="22"/>
        <v>97.936789639999986</v>
      </c>
      <c r="Z61" s="10">
        <f t="shared" ref="Z61:Z75" si="28">X61/Y61</f>
        <v>1.1092636055289835</v>
      </c>
    </row>
    <row r="62" spans="1:26" x14ac:dyDescent="0.2">
      <c r="I62" s="73"/>
      <c r="J62" s="74" t="s">
        <v>105</v>
      </c>
      <c r="K62" s="74">
        <v>13</v>
      </c>
      <c r="L62" s="35">
        <v>74.921783109999993</v>
      </c>
      <c r="M62" s="36">
        <v>76.406970610000002</v>
      </c>
      <c r="N62" s="10">
        <f t="shared" si="23"/>
        <v>0.98056214651434392</v>
      </c>
      <c r="O62" s="35">
        <v>67.280949719999995</v>
      </c>
      <c r="P62" s="36">
        <v>69.10796470999999</v>
      </c>
      <c r="Q62" s="10">
        <f t="shared" si="24"/>
        <v>0.97356288818999726</v>
      </c>
      <c r="R62" s="35">
        <v>61.220705469999999</v>
      </c>
      <c r="S62" s="36">
        <v>63.002931689999997</v>
      </c>
      <c r="T62" s="10">
        <f t="shared" si="25"/>
        <v>0.97171201129545404</v>
      </c>
      <c r="U62" s="35">
        <v>59.20295436</v>
      </c>
      <c r="V62" s="36">
        <v>59.62532083</v>
      </c>
      <c r="W62" s="11">
        <f t="shared" si="26"/>
        <v>0.99291632373427008</v>
      </c>
      <c r="X62" s="35">
        <f t="shared" si="27"/>
        <v>65.656598164999991</v>
      </c>
      <c r="Y62" s="36">
        <f t="shared" si="22"/>
        <v>67.035796959999999</v>
      </c>
      <c r="Z62" s="10">
        <f t="shared" si="28"/>
        <v>0.97942593573068182</v>
      </c>
    </row>
    <row r="63" spans="1:26" x14ac:dyDescent="0.2">
      <c r="I63" s="73"/>
      <c r="J63" s="74" t="s">
        <v>106</v>
      </c>
      <c r="K63" s="74">
        <v>14</v>
      </c>
      <c r="L63" s="35">
        <v>161.82617613999997</v>
      </c>
      <c r="M63" s="36">
        <v>157.77432571</v>
      </c>
      <c r="N63" s="10">
        <f t="shared" si="23"/>
        <v>1.0256813040509998</v>
      </c>
      <c r="O63" s="35">
        <v>156.83174137</v>
      </c>
      <c r="P63" s="36">
        <v>151.81880396</v>
      </c>
      <c r="Q63" s="10">
        <f t="shared" si="24"/>
        <v>1.0330192128988236</v>
      </c>
      <c r="R63" s="35">
        <v>148.81869247</v>
      </c>
      <c r="S63" s="36">
        <v>142.92509766999999</v>
      </c>
      <c r="T63" s="10">
        <f t="shared" si="25"/>
        <v>1.0412355485221199</v>
      </c>
      <c r="U63" s="35">
        <v>148.22828116999997</v>
      </c>
      <c r="V63" s="36">
        <v>139.62682344999999</v>
      </c>
      <c r="W63" s="11">
        <f t="shared" si="26"/>
        <v>1.061603189899111</v>
      </c>
      <c r="X63" s="35">
        <f t="shared" si="27"/>
        <v>153.92622278749997</v>
      </c>
      <c r="Y63" s="36">
        <f t="shared" si="22"/>
        <v>148.03626269749998</v>
      </c>
      <c r="Z63" s="10">
        <f t="shared" si="28"/>
        <v>1.0397872790265965</v>
      </c>
    </row>
    <row r="64" spans="1:26" x14ac:dyDescent="0.2">
      <c r="I64" s="73" t="s">
        <v>37</v>
      </c>
      <c r="J64" s="74" t="s">
        <v>107</v>
      </c>
      <c r="K64" s="74">
        <v>21</v>
      </c>
      <c r="L64" s="35">
        <v>149.47778124999999</v>
      </c>
      <c r="M64" s="36">
        <v>145.90748425000001</v>
      </c>
      <c r="N64" s="10">
        <f t="shared" si="23"/>
        <v>1.0244695946774229</v>
      </c>
      <c r="O64" s="35">
        <v>142.57678324</v>
      </c>
      <c r="P64" s="36">
        <v>139.46085396000001</v>
      </c>
      <c r="Q64" s="10">
        <f t="shared" si="24"/>
        <v>1.0223426803402029</v>
      </c>
      <c r="R64" s="35">
        <v>134.60669163999998</v>
      </c>
      <c r="S64" s="36">
        <v>131.92011152000001</v>
      </c>
      <c r="T64" s="10">
        <f t="shared" si="25"/>
        <v>1.0203652050399659</v>
      </c>
      <c r="U64" s="35">
        <v>133.12847033</v>
      </c>
      <c r="V64" s="36">
        <v>129.39866276999999</v>
      </c>
      <c r="W64" s="11">
        <f t="shared" si="26"/>
        <v>1.0288241584584963</v>
      </c>
      <c r="X64" s="35">
        <f t="shared" si="27"/>
        <v>139.947431615</v>
      </c>
      <c r="Y64" s="36">
        <f t="shared" si="22"/>
        <v>136.671778125</v>
      </c>
      <c r="Z64" s="10">
        <f>X64/Y64</f>
        <v>1.0239672998693563</v>
      </c>
    </row>
    <row r="65" spans="9:26" x14ac:dyDescent="0.2">
      <c r="I65" s="73"/>
      <c r="J65" s="74" t="s">
        <v>108</v>
      </c>
      <c r="K65" s="74">
        <v>22</v>
      </c>
      <c r="L65" s="35">
        <v>78.461130199999999</v>
      </c>
      <c r="M65" s="36">
        <v>79.367961519999994</v>
      </c>
      <c r="N65" s="10">
        <f t="shared" si="23"/>
        <v>0.98857434029256908</v>
      </c>
      <c r="O65" s="35">
        <v>73.619130709999993</v>
      </c>
      <c r="P65" s="36">
        <v>74.860734440000002</v>
      </c>
      <c r="Q65" s="10">
        <f t="shared" si="24"/>
        <v>0.98341448638878715</v>
      </c>
      <c r="R65" s="35">
        <v>68.351290250000005</v>
      </c>
      <c r="S65" s="36">
        <v>70.117857029999996</v>
      </c>
      <c r="T65" s="10">
        <f t="shared" si="25"/>
        <v>0.97480575056302476</v>
      </c>
      <c r="U65" s="35">
        <v>65.785456539999998</v>
      </c>
      <c r="V65" s="36">
        <v>67.517117430000013</v>
      </c>
      <c r="W65" s="11">
        <f t="shared" si="26"/>
        <v>0.97435226864068425</v>
      </c>
      <c r="X65" s="35">
        <f t="shared" si="27"/>
        <v>71.554251925000003</v>
      </c>
      <c r="Y65" s="36">
        <f t="shared" si="22"/>
        <v>72.965917604999987</v>
      </c>
      <c r="Z65" s="10">
        <f t="shared" si="28"/>
        <v>0.98065308124209416</v>
      </c>
    </row>
    <row r="66" spans="9:26" x14ac:dyDescent="0.2">
      <c r="I66" s="73"/>
      <c r="J66" s="74" t="s">
        <v>109</v>
      </c>
      <c r="K66" s="74">
        <v>23</v>
      </c>
      <c r="L66" s="35">
        <v>25.236811620000001</v>
      </c>
      <c r="M66" s="36">
        <v>25.961052690000002</v>
      </c>
      <c r="N66" s="10">
        <f t="shared" si="23"/>
        <v>0.97210278494296287</v>
      </c>
      <c r="O66" s="35">
        <v>22.810051290000001</v>
      </c>
      <c r="P66" s="36">
        <v>23.226159410000001</v>
      </c>
      <c r="Q66" s="10">
        <f t="shared" si="24"/>
        <v>0.98208450598075003</v>
      </c>
      <c r="R66" s="35">
        <v>20.822095430000001</v>
      </c>
      <c r="S66" s="36">
        <v>21.06467619</v>
      </c>
      <c r="T66" s="10">
        <f t="shared" si="25"/>
        <v>0.98848400242130663</v>
      </c>
      <c r="U66" s="35">
        <v>19.213741779999999</v>
      </c>
      <c r="V66" s="36">
        <v>19.588431140000001</v>
      </c>
      <c r="W66" s="11">
        <f t="shared" si="26"/>
        <v>0.9808719055996844</v>
      </c>
      <c r="X66" s="35">
        <f t="shared" si="27"/>
        <v>22.02067503</v>
      </c>
      <c r="Y66" s="36">
        <f t="shared" si="22"/>
        <v>22.460079857500002</v>
      </c>
      <c r="Z66" s="10">
        <f t="shared" si="28"/>
        <v>0.98043618587788439</v>
      </c>
    </row>
    <row r="67" spans="9:26" x14ac:dyDescent="0.2">
      <c r="I67" s="73"/>
      <c r="J67" s="74" t="s">
        <v>110</v>
      </c>
      <c r="K67" s="74">
        <v>24</v>
      </c>
      <c r="L67" s="35">
        <v>144.69733866999999</v>
      </c>
      <c r="M67" s="36">
        <v>144.89206121999999</v>
      </c>
      <c r="N67" s="10">
        <f t="shared" si="23"/>
        <v>0.99865608544484485</v>
      </c>
      <c r="O67" s="35">
        <v>137.78517423</v>
      </c>
      <c r="P67" s="36">
        <v>136.27995565000001</v>
      </c>
      <c r="Q67" s="10">
        <f t="shared" si="24"/>
        <v>1.0110450474746686</v>
      </c>
      <c r="R67" s="35">
        <v>129.76300117</v>
      </c>
      <c r="S67" s="36">
        <v>127.48437303</v>
      </c>
      <c r="T67" s="10">
        <f t="shared" si="25"/>
        <v>1.0178737839457686</v>
      </c>
      <c r="U67" s="35">
        <v>125.55918916</v>
      </c>
      <c r="V67" s="36">
        <v>121.91770826999999</v>
      </c>
      <c r="W67" s="11">
        <f t="shared" si="26"/>
        <v>1.0298683508874327</v>
      </c>
      <c r="X67" s="35">
        <f t="shared" si="27"/>
        <v>134.45117580749999</v>
      </c>
      <c r="Y67" s="36">
        <f t="shared" si="22"/>
        <v>132.64352454250002</v>
      </c>
      <c r="Z67" s="10">
        <f t="shared" si="28"/>
        <v>1.0136278892711479</v>
      </c>
    </row>
    <row r="68" spans="9:26" x14ac:dyDescent="0.2">
      <c r="I68" s="73" t="s">
        <v>38</v>
      </c>
      <c r="J68" s="74" t="s">
        <v>111</v>
      </c>
      <c r="K68" s="74">
        <v>31</v>
      </c>
      <c r="L68" s="35">
        <v>45.669122990000005</v>
      </c>
      <c r="M68" s="36">
        <v>44.75377555</v>
      </c>
      <c r="N68" s="10">
        <f t="shared" si="23"/>
        <v>1.020452965783353</v>
      </c>
      <c r="O68" s="35">
        <v>44.046082119999994</v>
      </c>
      <c r="P68" s="36">
        <v>42.962949969999997</v>
      </c>
      <c r="Q68" s="10">
        <f t="shared" si="24"/>
        <v>1.0252108421501858</v>
      </c>
      <c r="R68" s="35">
        <v>41.686023649999996</v>
      </c>
      <c r="S68" s="36">
        <v>40.71410229</v>
      </c>
      <c r="T68" s="10">
        <f t="shared" si="25"/>
        <v>1.0238718602482539</v>
      </c>
      <c r="U68" s="35">
        <v>41.309988390000001</v>
      </c>
      <c r="V68" s="36">
        <v>39.824571380000002</v>
      </c>
      <c r="W68" s="11">
        <f t="shared" si="26"/>
        <v>1.0372990080879056</v>
      </c>
      <c r="X68" s="35">
        <f t="shared" si="27"/>
        <v>43.177804287499995</v>
      </c>
      <c r="Y68" s="36">
        <f t="shared" si="22"/>
        <v>42.063849797499998</v>
      </c>
      <c r="Z68" s="10">
        <f t="shared" si="28"/>
        <v>1.0264824664257479</v>
      </c>
    </row>
    <row r="69" spans="9:26" x14ac:dyDescent="0.2">
      <c r="I69" s="73"/>
      <c r="J69" s="74" t="s">
        <v>112</v>
      </c>
      <c r="K69" s="74">
        <v>32</v>
      </c>
      <c r="L69" s="35">
        <v>27.513713450000001</v>
      </c>
      <c r="M69" s="36">
        <v>27.77759678</v>
      </c>
      <c r="N69" s="10">
        <f t="shared" si="23"/>
        <v>0.99050013821966065</v>
      </c>
      <c r="O69" s="35">
        <v>26.520193980000002</v>
      </c>
      <c r="P69" s="36">
        <v>26.649575640000002</v>
      </c>
      <c r="Q69" s="10">
        <f t="shared" si="24"/>
        <v>0.9951450761637719</v>
      </c>
      <c r="R69" s="35">
        <v>25.11742714</v>
      </c>
      <c r="S69" s="36">
        <v>25.30645651</v>
      </c>
      <c r="T69" s="10">
        <f t="shared" si="25"/>
        <v>0.99253038962901408</v>
      </c>
      <c r="U69" s="35">
        <v>25.086861969999998</v>
      </c>
      <c r="V69" s="36">
        <v>24.813597690000002</v>
      </c>
      <c r="W69" s="11">
        <f t="shared" si="26"/>
        <v>1.0110126827803823</v>
      </c>
      <c r="X69" s="35">
        <f t="shared" si="27"/>
        <v>26.059549135000001</v>
      </c>
      <c r="Y69" s="36">
        <f t="shared" si="22"/>
        <v>26.136806655000001</v>
      </c>
      <c r="Z69" s="10">
        <f t="shared" si="28"/>
        <v>0.99704411020750228</v>
      </c>
    </row>
    <row r="70" spans="9:26" x14ac:dyDescent="0.2">
      <c r="I70" s="73"/>
      <c r="J70" s="74" t="s">
        <v>142</v>
      </c>
      <c r="K70" s="74">
        <v>33</v>
      </c>
      <c r="L70" s="35">
        <v>380.9218439</v>
      </c>
      <c r="M70" s="36">
        <v>382.84617637000002</v>
      </c>
      <c r="N70" s="10">
        <f t="shared" si="23"/>
        <v>0.99497361449905075</v>
      </c>
      <c r="O70" s="35">
        <v>372.39340072000005</v>
      </c>
      <c r="P70" s="36">
        <v>374.07125747000003</v>
      </c>
      <c r="Q70" s="10">
        <f t="shared" si="24"/>
        <v>0.99551460659835767</v>
      </c>
      <c r="R70" s="35">
        <v>357.00369131000002</v>
      </c>
      <c r="S70" s="36">
        <v>360.03405149999998</v>
      </c>
      <c r="T70" s="10">
        <f t="shared" si="25"/>
        <v>0.99158312893634737</v>
      </c>
      <c r="U70" s="35">
        <v>357.88515888000001</v>
      </c>
      <c r="V70" s="36">
        <v>357.15811491000005</v>
      </c>
      <c r="W70" s="11">
        <f t="shared" si="26"/>
        <v>1.0020356361500653</v>
      </c>
      <c r="X70" s="35">
        <f t="shared" si="27"/>
        <v>367.0510237025</v>
      </c>
      <c r="Y70" s="36">
        <f t="shared" si="22"/>
        <v>368.52740006250002</v>
      </c>
      <c r="Z70" s="10">
        <f t="shared" si="28"/>
        <v>0.99599384914188294</v>
      </c>
    </row>
    <row r="71" spans="9:26" x14ac:dyDescent="0.2">
      <c r="I71" s="73" t="s">
        <v>39</v>
      </c>
      <c r="J71" s="74" t="s">
        <v>113</v>
      </c>
      <c r="K71" s="74">
        <v>41</v>
      </c>
      <c r="L71" s="35">
        <v>4.9413296100000004</v>
      </c>
      <c r="M71" s="36">
        <v>4.807124</v>
      </c>
      <c r="N71" s="10">
        <f t="shared" si="23"/>
        <v>1.0279180670188663</v>
      </c>
      <c r="O71" s="35">
        <v>4.4077418499999999</v>
      </c>
      <c r="P71" s="36">
        <v>4.2431137000000003</v>
      </c>
      <c r="Q71" s="10">
        <f t="shared" si="24"/>
        <v>1.0387989013822561</v>
      </c>
      <c r="R71" s="35">
        <v>3.8435038500000003</v>
      </c>
      <c r="S71" s="36">
        <v>3.74562536</v>
      </c>
      <c r="T71" s="10">
        <f t="shared" si="25"/>
        <v>1.0261314148086611</v>
      </c>
      <c r="U71" s="35">
        <v>3.4051299400000001</v>
      </c>
      <c r="V71" s="36">
        <v>3.3975249900000004</v>
      </c>
      <c r="W71" s="11">
        <f t="shared" si="26"/>
        <v>1.0022383794151282</v>
      </c>
      <c r="X71" s="35">
        <f t="shared" si="27"/>
        <v>4.149426312500001</v>
      </c>
      <c r="Y71" s="36">
        <f t="shared" si="22"/>
        <v>4.0483470124999998</v>
      </c>
      <c r="Z71" s="10">
        <f t="shared" si="28"/>
        <v>1.0249680424350731</v>
      </c>
    </row>
    <row r="72" spans="9:26" ht="22.5" x14ac:dyDescent="0.2">
      <c r="I72" s="73"/>
      <c r="J72" s="74" t="s">
        <v>114</v>
      </c>
      <c r="K72" s="74">
        <v>42</v>
      </c>
      <c r="L72" s="35">
        <v>5.1865857499999999</v>
      </c>
      <c r="M72" s="36">
        <v>5.1844741699999997</v>
      </c>
      <c r="N72" s="10">
        <f t="shared" si="23"/>
        <v>1.0004072891349751</v>
      </c>
      <c r="O72" s="35">
        <v>5.0503727999999999</v>
      </c>
      <c r="P72" s="36">
        <v>5.06875009</v>
      </c>
      <c r="Q72" s="10">
        <f t="shared" si="24"/>
        <v>0.99637439414575668</v>
      </c>
      <c r="R72" s="35">
        <v>4.7849795899999998</v>
      </c>
      <c r="S72" s="36">
        <v>4.8805860299999999</v>
      </c>
      <c r="T72" s="10">
        <f t="shared" si="25"/>
        <v>0.98041086881527628</v>
      </c>
      <c r="U72" s="35">
        <v>5.1096441100000005</v>
      </c>
      <c r="V72" s="36">
        <v>4.9011423899999995</v>
      </c>
      <c r="W72" s="11">
        <f t="shared" si="26"/>
        <v>1.0425414532794264</v>
      </c>
      <c r="X72" s="35">
        <f t="shared" si="27"/>
        <v>5.0328955625000003</v>
      </c>
      <c r="Y72" s="36">
        <f t="shared" si="22"/>
        <v>5.00873817</v>
      </c>
      <c r="Z72" s="10">
        <f t="shared" si="28"/>
        <v>1.0048230495745798</v>
      </c>
    </row>
    <row r="73" spans="9:26" x14ac:dyDescent="0.2">
      <c r="I73" s="73" t="s">
        <v>141</v>
      </c>
      <c r="J73" s="74" t="s">
        <v>115</v>
      </c>
      <c r="K73" s="74">
        <v>51</v>
      </c>
      <c r="L73" s="35">
        <v>25.045941690000003</v>
      </c>
      <c r="M73" s="36">
        <v>23.61000379</v>
      </c>
      <c r="N73" s="10">
        <f t="shared" si="23"/>
        <v>1.0608190457219746</v>
      </c>
      <c r="O73" s="35">
        <v>25.430434039999998</v>
      </c>
      <c r="P73" s="36">
        <v>24.156027870000003</v>
      </c>
      <c r="Q73" s="10">
        <f t="shared" si="24"/>
        <v>1.0527572735409332</v>
      </c>
      <c r="R73" s="35">
        <v>24.949830129999999</v>
      </c>
      <c r="S73" s="36">
        <v>24.15439967</v>
      </c>
      <c r="T73" s="10">
        <f t="shared" si="25"/>
        <v>1.0329310796735689</v>
      </c>
      <c r="U73" s="35">
        <v>25.259697769999999</v>
      </c>
      <c r="V73" s="36">
        <v>24.477889480000002</v>
      </c>
      <c r="W73" s="11">
        <f t="shared" si="26"/>
        <v>1.0319393667758319</v>
      </c>
      <c r="X73" s="35">
        <f t="shared" si="27"/>
        <v>25.1714759075</v>
      </c>
      <c r="Y73" s="36">
        <f t="shared" si="22"/>
        <v>24.0995802025</v>
      </c>
      <c r="Z73" s="10">
        <f>X73/Y73</f>
        <v>1.0444777749650926</v>
      </c>
    </row>
    <row r="74" spans="9:26" x14ac:dyDescent="0.2">
      <c r="I74" s="73"/>
      <c r="J74" s="74" t="s">
        <v>116</v>
      </c>
      <c r="K74" s="74">
        <v>52</v>
      </c>
      <c r="L74" s="35">
        <v>77.713653170000001</v>
      </c>
      <c r="M74" s="36">
        <v>74.761040499999993</v>
      </c>
      <c r="N74" s="10">
        <f t="shared" si="23"/>
        <v>1.0394940018257237</v>
      </c>
      <c r="O74" s="35">
        <v>78.940158390000008</v>
      </c>
      <c r="P74" s="36">
        <v>77.33939165000001</v>
      </c>
      <c r="Q74" s="10">
        <f t="shared" si="24"/>
        <v>1.0206979484302681</v>
      </c>
      <c r="R74" s="35">
        <v>79.171279569999996</v>
      </c>
      <c r="S74" s="36">
        <v>76.406790430000001</v>
      </c>
      <c r="T74" s="10">
        <f t="shared" si="25"/>
        <v>1.036181197043379</v>
      </c>
      <c r="U74" s="35">
        <v>79.771432269999991</v>
      </c>
      <c r="V74" s="36">
        <v>77.888435090000002</v>
      </c>
      <c r="W74" s="11">
        <f t="shared" si="26"/>
        <v>1.0241755682704909</v>
      </c>
      <c r="X74" s="35">
        <f t="shared" si="27"/>
        <v>78.899130850000006</v>
      </c>
      <c r="Y74" s="36">
        <f t="shared" si="22"/>
        <v>76.598914417499998</v>
      </c>
      <c r="Z74" s="10">
        <f t="shared" si="28"/>
        <v>1.0300293607290927</v>
      </c>
    </row>
    <row r="75" spans="9:26" x14ac:dyDescent="0.2">
      <c r="I75" s="73"/>
      <c r="J75" s="74" t="s">
        <v>117</v>
      </c>
      <c r="K75" s="74">
        <v>53</v>
      </c>
      <c r="L75" s="35">
        <v>20.38995942</v>
      </c>
      <c r="M75" s="36">
        <v>19.75024895</v>
      </c>
      <c r="N75" s="10">
        <f t="shared" si="23"/>
        <v>1.0323899952663635</v>
      </c>
      <c r="O75" s="35">
        <v>19.883572620000002</v>
      </c>
      <c r="P75" s="36">
        <v>19.236136030000001</v>
      </c>
      <c r="Q75" s="10">
        <f t="shared" si="24"/>
        <v>1.0336573098147301</v>
      </c>
      <c r="R75" s="35">
        <v>18.566078829999999</v>
      </c>
      <c r="S75" s="36">
        <v>18.199124910000002</v>
      </c>
      <c r="T75" s="10">
        <f t="shared" si="25"/>
        <v>1.0201632727845262</v>
      </c>
      <c r="U75" s="35">
        <v>18.486836480000001</v>
      </c>
      <c r="V75" s="36">
        <v>18.023382329999997</v>
      </c>
      <c r="W75" s="11">
        <f t="shared" si="26"/>
        <v>1.0257140497557211</v>
      </c>
      <c r="X75" s="35">
        <f t="shared" si="27"/>
        <v>19.331611837499999</v>
      </c>
      <c r="Y75" s="36">
        <f t="shared" si="22"/>
        <v>18.802223054999999</v>
      </c>
      <c r="Z75" s="10">
        <f t="shared" si="28"/>
        <v>1.0281556484545173</v>
      </c>
    </row>
    <row r="76" spans="9:26" ht="22.5" x14ac:dyDescent="0.2">
      <c r="I76" s="73" t="s">
        <v>118</v>
      </c>
      <c r="J76" s="74" t="s">
        <v>118</v>
      </c>
      <c r="K76" s="74">
        <v>54</v>
      </c>
      <c r="L76" s="35">
        <v>44.012421840000002</v>
      </c>
      <c r="M76" s="36">
        <v>46.398796789999999</v>
      </c>
      <c r="N76" s="10">
        <f t="shared" si="23"/>
        <v>0.94856817169633345</v>
      </c>
      <c r="O76" s="35">
        <v>70.428891010000001</v>
      </c>
      <c r="P76" s="36">
        <v>68.082911240000001</v>
      </c>
      <c r="Q76" s="10">
        <f t="shared" si="24"/>
        <v>1.0344576888278199</v>
      </c>
      <c r="R76" s="35">
        <v>80.704264230000007</v>
      </c>
      <c r="S76" s="36">
        <v>80.00129170999999</v>
      </c>
      <c r="T76" s="10">
        <f t="shared" si="25"/>
        <v>1.0087870146215669</v>
      </c>
      <c r="U76" s="35">
        <v>87.261405319999994</v>
      </c>
      <c r="V76" s="36">
        <v>84.883239989999993</v>
      </c>
      <c r="W76" s="11">
        <f t="shared" si="26"/>
        <v>1.028016900983989</v>
      </c>
      <c r="X76" s="35">
        <f t="shared" si="27"/>
        <v>70.601745600000001</v>
      </c>
      <c r="Y76" s="36">
        <f t="shared" si="22"/>
        <v>69.84155993249999</v>
      </c>
      <c r="Z76" s="10">
        <f>X76/Y76</f>
        <v>1.0108844313934957</v>
      </c>
    </row>
    <row r="77" spans="9:26" x14ac:dyDescent="0.2">
      <c r="I77" s="43"/>
      <c r="J77" s="79"/>
      <c r="K77" s="10"/>
      <c r="L77" s="36"/>
      <c r="M77" s="36"/>
      <c r="N77" s="10"/>
      <c r="O77" s="35"/>
      <c r="P77" s="36"/>
      <c r="Q77" s="10"/>
      <c r="R77" s="35"/>
      <c r="S77" s="36"/>
      <c r="T77" s="10"/>
      <c r="U77" s="35"/>
      <c r="V77" s="36"/>
      <c r="W77" s="11"/>
      <c r="X77" s="35"/>
      <c r="Y77" s="36"/>
      <c r="Z77" s="10"/>
    </row>
    <row r="78" spans="9:26" ht="12" thickBot="1" x14ac:dyDescent="0.25">
      <c r="I78" s="75" t="s">
        <v>4</v>
      </c>
      <c r="J78" s="76"/>
      <c r="K78" s="76"/>
      <c r="L78" s="75">
        <f>SUM(L60:L76)</f>
        <v>1507.1770265199998</v>
      </c>
      <c r="M78" s="13">
        <f>SUM(M60:M76)</f>
        <v>1496.6393472599998</v>
      </c>
      <c r="N78" s="15">
        <f>IFERROR(L78/M78,"-")</f>
        <v>1.0070408941735309</v>
      </c>
      <c r="O78" s="75">
        <f>SUM(O60:O76)</f>
        <v>1457.07785066</v>
      </c>
      <c r="P78" s="13">
        <f>SUM(P60:P76)</f>
        <v>1438.4278305399998</v>
      </c>
      <c r="Q78" s="15">
        <f>IFERROR(O78/P78,"-")</f>
        <v>1.0129655584548853</v>
      </c>
      <c r="R78" s="75">
        <f>SUM(R60:R76)</f>
        <v>1388.4373873899999</v>
      </c>
      <c r="S78" s="13">
        <f>SUM(S60:S76)</f>
        <v>1370.0330283799999</v>
      </c>
      <c r="T78" s="15">
        <f>IFERROR(R78/S78,"-")</f>
        <v>1.0134335148341367</v>
      </c>
      <c r="U78" s="75">
        <f>SUM(U60:U76)</f>
        <v>1375.4844287999999</v>
      </c>
      <c r="V78" s="13">
        <f>SUM(V60:V76)</f>
        <v>1339.0926411999999</v>
      </c>
      <c r="W78" s="14">
        <f>IFERROR(U78/V78,"-")</f>
        <v>1.0271764525323568</v>
      </c>
      <c r="X78" s="75">
        <f>SUM(X60:X76)</f>
        <v>1432.0441733425</v>
      </c>
      <c r="Y78" s="13">
        <f>SUM(Y60:Y76)</f>
        <v>1411.048211845</v>
      </c>
      <c r="Z78" s="15">
        <f>X78/Y78</f>
        <v>1.0148796910844364</v>
      </c>
    </row>
  </sheetData>
  <mergeCells count="18">
    <mergeCell ref="X10:Z10"/>
    <mergeCell ref="K10:K11"/>
    <mergeCell ref="L10:N10"/>
    <mergeCell ref="O10:Q10"/>
    <mergeCell ref="R10:T10"/>
    <mergeCell ref="U10:W10"/>
    <mergeCell ref="X58:Z58"/>
    <mergeCell ref="K34:K35"/>
    <mergeCell ref="L34:N34"/>
    <mergeCell ref="O34:Q34"/>
    <mergeCell ref="R34:T34"/>
    <mergeCell ref="U34:W34"/>
    <mergeCell ref="X34:Z34"/>
    <mergeCell ref="K58:K59"/>
    <mergeCell ref="L58:N58"/>
    <mergeCell ref="O58:Q58"/>
    <mergeCell ref="R58:T58"/>
    <mergeCell ref="U58:W5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5984-F271-4453-A742-CD083CBA3189}">
  <dimension ref="A4:X70"/>
  <sheetViews>
    <sheetView topLeftCell="A27" zoomScaleNormal="100" workbookViewId="0">
      <selection activeCell="Q59" sqref="Q59"/>
    </sheetView>
  </sheetViews>
  <sheetFormatPr defaultRowHeight="12" x14ac:dyDescent="0.2"/>
  <cols>
    <col min="1" max="1" width="9.140625" style="56"/>
    <col min="2" max="2" width="1.5703125" style="56" bestFit="1" customWidth="1"/>
    <col min="3" max="3" width="1.42578125" style="56" bestFit="1" customWidth="1"/>
    <col min="4" max="4" width="1.85546875" style="56" bestFit="1" customWidth="1"/>
    <col min="5" max="5" width="1.42578125" style="56" bestFit="1" customWidth="1"/>
    <col min="6" max="6" width="1.85546875" style="56" bestFit="1" customWidth="1"/>
    <col min="7" max="7" width="1.7109375" style="56" customWidth="1"/>
    <col min="8" max="8" width="3" style="56" customWidth="1"/>
    <col min="9" max="9" width="18.42578125" style="56" customWidth="1"/>
    <col min="10" max="11" width="11.140625" style="56" bestFit="1" customWidth="1"/>
    <col min="12" max="16384" width="9.140625" style="56"/>
  </cols>
  <sheetData>
    <row r="4" spans="1:24" x14ac:dyDescent="0.2">
      <c r="A4" s="57"/>
      <c r="B4" s="57" t="str">
        <f>letter</f>
        <v>J</v>
      </c>
      <c r="C4" s="57"/>
      <c r="D4" s="57"/>
      <c r="E4" s="57"/>
      <c r="F4" s="57"/>
      <c r="G4" s="57"/>
      <c r="H4" s="57"/>
      <c r="I4" s="57"/>
      <c r="J4" s="57"/>
    </row>
    <row r="5" spans="1:24" ht="14.25" x14ac:dyDescent="0.25">
      <c r="T5" s="38"/>
    </row>
    <row r="6" spans="1:24" ht="14.25" x14ac:dyDescent="0.2">
      <c r="A6" s="58"/>
      <c r="B6" s="58" t="str">
        <f>B4</f>
        <v>J</v>
      </c>
      <c r="C6" s="58" t="s">
        <v>5</v>
      </c>
      <c r="D6" s="58">
        <v>5</v>
      </c>
      <c r="E6" s="58"/>
      <c r="F6" s="58"/>
      <c r="G6" s="58"/>
      <c r="H6" s="58"/>
      <c r="I6" s="58" t="s">
        <v>146</v>
      </c>
      <c r="J6" s="58"/>
    </row>
    <row r="8" spans="1:24" x14ac:dyDescent="0.2">
      <c r="A8" s="59"/>
      <c r="B8" s="59" t="str">
        <f>B6</f>
        <v>J</v>
      </c>
      <c r="C8" s="59" t="s">
        <v>5</v>
      </c>
      <c r="D8" s="59">
        <f>D6</f>
        <v>5</v>
      </c>
      <c r="E8" s="59" t="s">
        <v>5</v>
      </c>
      <c r="F8" s="59">
        <v>1</v>
      </c>
      <c r="G8" s="59"/>
      <c r="H8" s="59"/>
      <c r="I8" s="59" t="s">
        <v>6</v>
      </c>
      <c r="J8" s="59"/>
    </row>
    <row r="9" spans="1:24" ht="12.75" thickBot="1" x14ac:dyDescent="0.25"/>
    <row r="10" spans="1:24" x14ac:dyDescent="0.2">
      <c r="I10" s="97" t="s">
        <v>41</v>
      </c>
      <c r="J10" s="97" t="s">
        <v>8</v>
      </c>
      <c r="K10" s="95" t="str">
        <f>J10</f>
        <v>Q1</v>
      </c>
      <c r="L10" s="96" t="str">
        <f>K10</f>
        <v>Q1</v>
      </c>
      <c r="M10" s="97" t="s">
        <v>9</v>
      </c>
      <c r="N10" s="95" t="str">
        <f>M10</f>
        <v>Q2</v>
      </c>
      <c r="O10" s="96" t="str">
        <f>N10</f>
        <v>Q2</v>
      </c>
      <c r="P10" s="95" t="s">
        <v>10</v>
      </c>
      <c r="Q10" s="95" t="str">
        <f>P10</f>
        <v>Q3</v>
      </c>
      <c r="R10" s="95" t="str">
        <f>Q10</f>
        <v>Q3</v>
      </c>
      <c r="S10" s="97" t="s">
        <v>11</v>
      </c>
      <c r="T10" s="95" t="str">
        <f>S10</f>
        <v>Q4</v>
      </c>
      <c r="U10" s="96" t="str">
        <f>T10</f>
        <v>Q4</v>
      </c>
      <c r="V10" s="95" t="s">
        <v>12</v>
      </c>
      <c r="W10" s="95"/>
      <c r="X10" s="96"/>
    </row>
    <row r="11" spans="1:24" x14ac:dyDescent="0.2">
      <c r="I11" s="98"/>
      <c r="J11" s="60" t="s">
        <v>13</v>
      </c>
      <c r="K11" s="61" t="s">
        <v>14</v>
      </c>
      <c r="L11" s="62" t="s">
        <v>15</v>
      </c>
      <c r="M11" s="60" t="s">
        <v>13</v>
      </c>
      <c r="N11" s="61" t="s">
        <v>14</v>
      </c>
      <c r="O11" s="62" t="s">
        <v>15</v>
      </c>
      <c r="P11" s="61" t="s">
        <v>13</v>
      </c>
      <c r="Q11" s="61" t="s">
        <v>14</v>
      </c>
      <c r="R11" s="61" t="s">
        <v>15</v>
      </c>
      <c r="S11" s="60" t="s">
        <v>13</v>
      </c>
      <c r="T11" s="61" t="s">
        <v>14</v>
      </c>
      <c r="U11" s="62" t="s">
        <v>15</v>
      </c>
      <c r="V11" s="61" t="s">
        <v>13</v>
      </c>
      <c r="W11" s="61" t="s">
        <v>14</v>
      </c>
      <c r="X11" s="62" t="s">
        <v>15</v>
      </c>
    </row>
    <row r="12" spans="1:24" x14ac:dyDescent="0.2">
      <c r="I12" s="63" t="s">
        <v>42</v>
      </c>
      <c r="J12" s="64">
        <v>135611</v>
      </c>
      <c r="K12" s="65">
        <v>134787.54999999999</v>
      </c>
      <c r="L12" s="66">
        <f>IFERROR(J12/K12,"-")</f>
        <v>1.0061092437691761</v>
      </c>
      <c r="M12" s="64">
        <v>127549</v>
      </c>
      <c r="N12" s="65">
        <v>126855.45</v>
      </c>
      <c r="O12" s="66">
        <f>IFERROR(M12/N12,"-")</f>
        <v>1.0054672463816099</v>
      </c>
      <c r="P12" s="64">
        <v>119850</v>
      </c>
      <c r="Q12" s="65">
        <v>121251.46</v>
      </c>
      <c r="R12" s="67">
        <f>IFERROR(P12/Q12,"-")</f>
        <v>0.98844170618646565</v>
      </c>
      <c r="S12" s="64">
        <v>111922</v>
      </c>
      <c r="T12" s="65">
        <v>113663.96</v>
      </c>
      <c r="U12" s="66">
        <f>IFERROR(S12/T12,"-")</f>
        <v>0.98467447377339301</v>
      </c>
      <c r="V12" s="64">
        <f>AVERAGE(J12,M12,P12,S12)</f>
        <v>123733</v>
      </c>
      <c r="W12" s="65">
        <f t="shared" ref="W12:W23" si="0">AVERAGE(K12,N12,Q12,T12)</f>
        <v>124139.60500000001</v>
      </c>
      <c r="X12" s="66">
        <f>V12/W12</f>
        <v>0.99672461500099008</v>
      </c>
    </row>
    <row r="13" spans="1:24" x14ac:dyDescent="0.2">
      <c r="I13" s="63" t="s">
        <v>43</v>
      </c>
      <c r="J13" s="64">
        <v>56627</v>
      </c>
      <c r="K13" s="65">
        <v>56653.48</v>
      </c>
      <c r="L13" s="66">
        <f t="shared" ref="L13:L25" si="1">IFERROR(J13/K13,"-")</f>
        <v>0.99953259711495213</v>
      </c>
      <c r="M13" s="64">
        <v>52935</v>
      </c>
      <c r="N13" s="65">
        <v>52592.88</v>
      </c>
      <c r="O13" s="66">
        <f t="shared" ref="O13:O25" si="2">IFERROR(M13/N13,"-")</f>
        <v>1.0065050630427541</v>
      </c>
      <c r="P13" s="64">
        <v>50284</v>
      </c>
      <c r="Q13" s="65">
        <v>49774.18</v>
      </c>
      <c r="R13" s="67">
        <f t="shared" ref="R13:R25" si="3">IFERROR(P13/Q13,"-")</f>
        <v>1.0102426599493954</v>
      </c>
      <c r="S13" s="64">
        <v>47381</v>
      </c>
      <c r="T13" s="65">
        <v>46737.18</v>
      </c>
      <c r="U13" s="66">
        <f t="shared" ref="U13:U25" si="4">IFERROR(S13/T13,"-")</f>
        <v>1.0137753283360271</v>
      </c>
      <c r="V13" s="64">
        <f t="shared" ref="V13:V23" si="5">AVERAGE(J13,M13,P13,S13)</f>
        <v>51806.75</v>
      </c>
      <c r="W13" s="65">
        <f t="shared" si="0"/>
        <v>51439.43</v>
      </c>
      <c r="X13" s="66">
        <f t="shared" ref="X13:X23" si="6">V13/W13</f>
        <v>1.0071408256273446</v>
      </c>
    </row>
    <row r="14" spans="1:24" ht="15.75" customHeight="1" x14ac:dyDescent="0.2">
      <c r="I14" s="63" t="s">
        <v>44</v>
      </c>
      <c r="J14" s="64">
        <v>38258</v>
      </c>
      <c r="K14" s="65">
        <v>38276.49</v>
      </c>
      <c r="L14" s="66">
        <f t="shared" si="1"/>
        <v>0.99951693585279111</v>
      </c>
      <c r="M14" s="64">
        <v>36462</v>
      </c>
      <c r="N14" s="65">
        <v>36193.99</v>
      </c>
      <c r="O14" s="66">
        <f t="shared" si="2"/>
        <v>1.0074048205240704</v>
      </c>
      <c r="P14" s="64">
        <v>35067</v>
      </c>
      <c r="Q14" s="65">
        <v>34607.39</v>
      </c>
      <c r="R14" s="67">
        <f t="shared" si="3"/>
        <v>1.0132806894712372</v>
      </c>
      <c r="S14" s="64">
        <v>33386</v>
      </c>
      <c r="T14" s="65">
        <v>32886.99</v>
      </c>
      <c r="U14" s="66">
        <f t="shared" si="4"/>
        <v>1.015173477414625</v>
      </c>
      <c r="V14" s="64">
        <f t="shared" si="5"/>
        <v>35793.25</v>
      </c>
      <c r="W14" s="65">
        <f t="shared" si="0"/>
        <v>35491.214999999997</v>
      </c>
      <c r="X14" s="66">
        <f t="shared" si="6"/>
        <v>1.0085101341275582</v>
      </c>
    </row>
    <row r="15" spans="1:24" x14ac:dyDescent="0.2">
      <c r="I15" s="63" t="s">
        <v>45</v>
      </c>
      <c r="J15" s="64">
        <v>26247</v>
      </c>
      <c r="K15" s="65">
        <v>26227.79</v>
      </c>
      <c r="L15" s="66">
        <f t="shared" si="1"/>
        <v>1.0007324292286921</v>
      </c>
      <c r="M15" s="64">
        <v>25184</v>
      </c>
      <c r="N15" s="65">
        <v>25033.09</v>
      </c>
      <c r="O15" s="66">
        <f t="shared" si="2"/>
        <v>1.0060284207822525</v>
      </c>
      <c r="P15" s="64">
        <v>24388</v>
      </c>
      <c r="Q15" s="65">
        <v>24054.89</v>
      </c>
      <c r="R15" s="67">
        <f t="shared" si="3"/>
        <v>1.0138479120045862</v>
      </c>
      <c r="S15" s="64">
        <v>23290</v>
      </c>
      <c r="T15" s="65">
        <v>23025.69</v>
      </c>
      <c r="U15" s="66">
        <f t="shared" si="4"/>
        <v>1.0114789176784713</v>
      </c>
      <c r="V15" s="64">
        <f t="shared" si="5"/>
        <v>24777.25</v>
      </c>
      <c r="W15" s="65">
        <f t="shared" si="0"/>
        <v>24585.365000000002</v>
      </c>
      <c r="X15" s="66">
        <f t="shared" si="6"/>
        <v>1.0078048465011602</v>
      </c>
    </row>
    <row r="16" spans="1:24" x14ac:dyDescent="0.2">
      <c r="I16" s="63" t="s">
        <v>46</v>
      </c>
      <c r="J16" s="64">
        <v>21186</v>
      </c>
      <c r="K16" s="65">
        <v>21173.19</v>
      </c>
      <c r="L16" s="66">
        <f t="shared" si="1"/>
        <v>1.0006050103928601</v>
      </c>
      <c r="M16" s="64">
        <v>20421</v>
      </c>
      <c r="N16" s="65">
        <v>20330.689999999999</v>
      </c>
      <c r="O16" s="66">
        <f t="shared" si="2"/>
        <v>1.0044420528767102</v>
      </c>
      <c r="P16" s="64">
        <v>19792</v>
      </c>
      <c r="Q16" s="65">
        <v>19605.29</v>
      </c>
      <c r="R16" s="67">
        <f t="shared" si="3"/>
        <v>1.0095234500484307</v>
      </c>
      <c r="S16" s="64">
        <v>19065</v>
      </c>
      <c r="T16" s="65">
        <v>18837.89</v>
      </c>
      <c r="U16" s="66">
        <f t="shared" si="4"/>
        <v>1.0120560211361251</v>
      </c>
      <c r="V16" s="64">
        <f t="shared" si="5"/>
        <v>20116</v>
      </c>
      <c r="W16" s="65">
        <f t="shared" si="0"/>
        <v>19986.764999999999</v>
      </c>
      <c r="X16" s="66">
        <f t="shared" si="6"/>
        <v>1.006466028894621</v>
      </c>
    </row>
    <row r="17" spans="1:24" x14ac:dyDescent="0.2">
      <c r="I17" s="63" t="s">
        <v>47</v>
      </c>
      <c r="J17" s="64">
        <v>17786</v>
      </c>
      <c r="K17" s="65">
        <v>17773.490000000002</v>
      </c>
      <c r="L17" s="66">
        <f t="shared" si="1"/>
        <v>1.0007038572615732</v>
      </c>
      <c r="M17" s="64">
        <v>17200</v>
      </c>
      <c r="N17" s="65">
        <v>17111.39</v>
      </c>
      <c r="O17" s="66">
        <f t="shared" si="2"/>
        <v>1.0051784220919517</v>
      </c>
      <c r="P17" s="64">
        <v>16668</v>
      </c>
      <c r="Q17" s="65">
        <v>16555.990000000002</v>
      </c>
      <c r="R17" s="67">
        <f t="shared" si="3"/>
        <v>1.0067655271596563</v>
      </c>
      <c r="S17" s="64">
        <v>16171</v>
      </c>
      <c r="T17" s="65">
        <v>15978.09</v>
      </c>
      <c r="U17" s="66">
        <f t="shared" si="4"/>
        <v>1.0120734080231117</v>
      </c>
      <c r="V17" s="64">
        <f t="shared" si="5"/>
        <v>16956.25</v>
      </c>
      <c r="W17" s="65">
        <f t="shared" si="0"/>
        <v>16854.740000000002</v>
      </c>
      <c r="X17" s="66">
        <f t="shared" si="6"/>
        <v>1.0060226381421487</v>
      </c>
    </row>
    <row r="18" spans="1:24" x14ac:dyDescent="0.2">
      <c r="I18" s="63" t="s">
        <v>48</v>
      </c>
      <c r="J18" s="64">
        <v>17018</v>
      </c>
      <c r="K18" s="65">
        <v>17006.29</v>
      </c>
      <c r="L18" s="66">
        <f t="shared" si="1"/>
        <v>1.0006885687589708</v>
      </c>
      <c r="M18" s="64">
        <v>16502</v>
      </c>
      <c r="N18" s="65">
        <v>16414.189999999999</v>
      </c>
      <c r="O18" s="66">
        <f t="shared" si="2"/>
        <v>1.0053496395496824</v>
      </c>
      <c r="P18" s="64">
        <v>16073</v>
      </c>
      <c r="Q18" s="65">
        <v>15930.29</v>
      </c>
      <c r="R18" s="67">
        <f t="shared" si="3"/>
        <v>1.008958405653632</v>
      </c>
      <c r="S18" s="64">
        <v>15571</v>
      </c>
      <c r="T18" s="65">
        <v>15387.59</v>
      </c>
      <c r="U18" s="66">
        <f t="shared" si="4"/>
        <v>1.0119193453945678</v>
      </c>
      <c r="V18" s="64">
        <f t="shared" si="5"/>
        <v>16291</v>
      </c>
      <c r="W18" s="65">
        <f t="shared" si="0"/>
        <v>16184.59</v>
      </c>
      <c r="X18" s="66">
        <f t="shared" si="6"/>
        <v>1.006574772669558</v>
      </c>
    </row>
    <row r="19" spans="1:24" x14ac:dyDescent="0.2">
      <c r="I19" s="63" t="s">
        <v>49</v>
      </c>
      <c r="J19" s="64">
        <v>16789</v>
      </c>
      <c r="K19" s="65">
        <v>16785.29</v>
      </c>
      <c r="L19" s="66">
        <f t="shared" si="1"/>
        <v>1.0002210268634024</v>
      </c>
      <c r="M19" s="64">
        <v>16357</v>
      </c>
      <c r="N19" s="65">
        <v>16250.49</v>
      </c>
      <c r="O19" s="66">
        <f t="shared" si="2"/>
        <v>1.0065542639021963</v>
      </c>
      <c r="P19" s="64">
        <v>15980</v>
      </c>
      <c r="Q19" s="65">
        <v>15784.79</v>
      </c>
      <c r="R19" s="67">
        <f t="shared" si="3"/>
        <v>1.012366968455076</v>
      </c>
      <c r="S19" s="64">
        <v>15478</v>
      </c>
      <c r="T19" s="65">
        <v>15272.89</v>
      </c>
      <c r="U19" s="66">
        <f t="shared" si="4"/>
        <v>1.0134296783385464</v>
      </c>
      <c r="V19" s="64">
        <f t="shared" si="5"/>
        <v>16151</v>
      </c>
      <c r="W19" s="65">
        <f t="shared" si="0"/>
        <v>16023.365</v>
      </c>
      <c r="X19" s="66">
        <f>V19/W19</f>
        <v>1.007965555300026</v>
      </c>
    </row>
    <row r="20" spans="1:24" x14ac:dyDescent="0.2">
      <c r="I20" s="63" t="s">
        <v>50</v>
      </c>
      <c r="J20" s="64">
        <v>13414</v>
      </c>
      <c r="K20" s="65">
        <v>13401.4</v>
      </c>
      <c r="L20" s="66">
        <f t="shared" si="1"/>
        <v>1.0009402002775829</v>
      </c>
      <c r="M20" s="64">
        <v>13085</v>
      </c>
      <c r="N20" s="65">
        <v>13009.7</v>
      </c>
      <c r="O20" s="66">
        <f t="shared" si="2"/>
        <v>1.005787988962082</v>
      </c>
      <c r="P20" s="64">
        <v>12821</v>
      </c>
      <c r="Q20" s="65">
        <v>12667.5</v>
      </c>
      <c r="R20" s="67">
        <f t="shared" si="3"/>
        <v>1.0121176238405367</v>
      </c>
      <c r="S20" s="64">
        <v>12458</v>
      </c>
      <c r="T20" s="65">
        <v>12304.4</v>
      </c>
      <c r="U20" s="66">
        <f t="shared" si="4"/>
        <v>1.0124833392932611</v>
      </c>
      <c r="V20" s="64">
        <f t="shared" si="5"/>
        <v>12944.5</v>
      </c>
      <c r="W20" s="65">
        <f t="shared" si="0"/>
        <v>12845.75</v>
      </c>
      <c r="X20" s="66">
        <f t="shared" si="6"/>
        <v>1.0076873674172391</v>
      </c>
    </row>
    <row r="21" spans="1:24" x14ac:dyDescent="0.2">
      <c r="I21" s="63" t="s">
        <v>51</v>
      </c>
      <c r="J21" s="64">
        <v>10371</v>
      </c>
      <c r="K21" s="65">
        <v>10364.299999999999</v>
      </c>
      <c r="L21" s="66">
        <f t="shared" si="1"/>
        <v>1.0006464498325984</v>
      </c>
      <c r="M21" s="64">
        <v>10119</v>
      </c>
      <c r="N21" s="65">
        <v>10063.200000000001</v>
      </c>
      <c r="O21" s="66">
        <f t="shared" si="2"/>
        <v>1.0055449558788456</v>
      </c>
      <c r="P21" s="64">
        <v>9922</v>
      </c>
      <c r="Q21" s="65">
        <v>9800.5</v>
      </c>
      <c r="R21" s="67">
        <f t="shared" si="3"/>
        <v>1.0123973266670068</v>
      </c>
      <c r="S21" s="64">
        <v>9679</v>
      </c>
      <c r="T21" s="65">
        <v>9529.5</v>
      </c>
      <c r="U21" s="66">
        <f t="shared" si="4"/>
        <v>1.0156881263445092</v>
      </c>
      <c r="V21" s="64">
        <f t="shared" si="5"/>
        <v>10022.75</v>
      </c>
      <c r="W21" s="65">
        <f t="shared" si="0"/>
        <v>9939.375</v>
      </c>
      <c r="X21" s="66">
        <f t="shared" si="6"/>
        <v>1.0083883543985412</v>
      </c>
    </row>
    <row r="22" spans="1:24" x14ac:dyDescent="0.2">
      <c r="I22" s="63" t="s">
        <v>52</v>
      </c>
      <c r="J22" s="64">
        <v>34843</v>
      </c>
      <c r="K22" s="65">
        <v>34818.589999999997</v>
      </c>
      <c r="L22" s="66">
        <f t="shared" si="1"/>
        <v>1.000701062277364</v>
      </c>
      <c r="M22" s="64">
        <v>34051</v>
      </c>
      <c r="N22" s="65">
        <v>33863.19</v>
      </c>
      <c r="O22" s="66">
        <f t="shared" si="2"/>
        <v>1.0055461402189221</v>
      </c>
      <c r="P22" s="64">
        <v>33330</v>
      </c>
      <c r="Q22" s="65">
        <v>33022.589999999997</v>
      </c>
      <c r="R22" s="67">
        <f t="shared" si="3"/>
        <v>1.0093090820556474</v>
      </c>
      <c r="S22" s="64">
        <v>32538</v>
      </c>
      <c r="T22" s="65">
        <v>32173.79</v>
      </c>
      <c r="U22" s="66">
        <f t="shared" si="4"/>
        <v>1.0113200838322125</v>
      </c>
      <c r="V22" s="64">
        <f t="shared" si="5"/>
        <v>33690.5</v>
      </c>
      <c r="W22" s="65">
        <f t="shared" si="0"/>
        <v>33469.54</v>
      </c>
      <c r="X22" s="66">
        <f t="shared" si="6"/>
        <v>1.0066018236282901</v>
      </c>
    </row>
    <row r="23" spans="1:24" x14ac:dyDescent="0.2">
      <c r="I23" s="63" t="s">
        <v>53</v>
      </c>
      <c r="J23" s="64">
        <v>18929</v>
      </c>
      <c r="K23" s="65">
        <v>18904.490000000002</v>
      </c>
      <c r="L23" s="66">
        <f t="shared" si="1"/>
        <v>1.0012965173881971</v>
      </c>
      <c r="M23" s="64">
        <v>18563</v>
      </c>
      <c r="N23" s="65">
        <v>18481.189999999999</v>
      </c>
      <c r="O23" s="66">
        <f t="shared" si="2"/>
        <v>1.0044266630016792</v>
      </c>
      <c r="P23" s="64">
        <v>18192</v>
      </c>
      <c r="Q23" s="65">
        <v>18100.990000000002</v>
      </c>
      <c r="R23" s="67">
        <f t="shared" si="3"/>
        <v>1.0050279017887971</v>
      </c>
      <c r="S23" s="64">
        <v>17765</v>
      </c>
      <c r="T23" s="65">
        <v>17678.990000000002</v>
      </c>
      <c r="U23" s="66">
        <f t="shared" si="4"/>
        <v>1.0048650969314423</v>
      </c>
      <c r="V23" s="64">
        <f t="shared" si="5"/>
        <v>18362.25</v>
      </c>
      <c r="W23" s="65">
        <f t="shared" si="0"/>
        <v>18291.415000000001</v>
      </c>
      <c r="X23" s="66">
        <f t="shared" si="6"/>
        <v>1.0038725817548833</v>
      </c>
    </row>
    <row r="24" spans="1:24" x14ac:dyDescent="0.2">
      <c r="I24" s="63" t="s">
        <v>54</v>
      </c>
      <c r="J24" s="64">
        <v>19903</v>
      </c>
      <c r="K24" s="65">
        <v>19864.29</v>
      </c>
      <c r="L24" s="66">
        <f t="shared" si="1"/>
        <v>1.0019487230603259</v>
      </c>
      <c r="M24" s="64">
        <v>19528</v>
      </c>
      <c r="N24" s="65">
        <v>19458.990000000002</v>
      </c>
      <c r="O24" s="66">
        <f t="shared" si="2"/>
        <v>1.0035464327799128</v>
      </c>
      <c r="P24" s="64">
        <v>19215</v>
      </c>
      <c r="Q24" s="65">
        <v>19086.89</v>
      </c>
      <c r="R24" s="67">
        <f t="shared" si="3"/>
        <v>1.006711936832035</v>
      </c>
      <c r="S24" s="64">
        <v>18859</v>
      </c>
      <c r="T24" s="65">
        <v>18702.490000000002</v>
      </c>
      <c r="U24" s="66">
        <f t="shared" si="4"/>
        <v>1.0083684044210155</v>
      </c>
      <c r="V24" s="64">
        <f>IFERROR(AVERAGE(J24,M24,P24,S24),"-")</f>
        <v>19376.25</v>
      </c>
      <c r="W24" s="65">
        <f>IFERROR(AVERAGE(K24,N24,Q24,T24),"-")</f>
        <v>19278.165000000001</v>
      </c>
      <c r="X24" s="66">
        <f>IFERROR(V24/W24,"-")</f>
        <v>1.0050878805114491</v>
      </c>
    </row>
    <row r="25" spans="1:24" x14ac:dyDescent="0.2">
      <c r="I25" s="68" t="s">
        <v>55</v>
      </c>
      <c r="J25" s="65">
        <v>10575</v>
      </c>
      <c r="K25" s="65">
        <v>10554</v>
      </c>
      <c r="L25" s="66">
        <f t="shared" si="1"/>
        <v>1.0019897669130187</v>
      </c>
      <c r="M25" s="65">
        <v>10396</v>
      </c>
      <c r="N25" s="65">
        <v>10368.1</v>
      </c>
      <c r="O25" s="66">
        <f t="shared" si="2"/>
        <v>1.0026909462678792</v>
      </c>
      <c r="P25" s="65">
        <v>10213</v>
      </c>
      <c r="Q25" s="65">
        <v>10189.299999999999</v>
      </c>
      <c r="R25" s="66">
        <f t="shared" si="3"/>
        <v>1.0023259693992719</v>
      </c>
      <c r="S25" s="65">
        <v>10035</v>
      </c>
      <c r="T25" s="65">
        <v>10005.9</v>
      </c>
      <c r="U25" s="66">
        <f t="shared" si="4"/>
        <v>1.0029082841123738</v>
      </c>
      <c r="V25" s="65">
        <f>IFERROR(AVERAGE(J25,M25,P25,S25),"-")</f>
        <v>10304.75</v>
      </c>
      <c r="W25" s="65">
        <f>IFERROR(AVERAGE(K25,N25,Q25,T25),"-")</f>
        <v>10279.324999999999</v>
      </c>
      <c r="X25" s="66">
        <f>IFERROR(V25/W25,"-")</f>
        <v>1.0024734114350895</v>
      </c>
    </row>
    <row r="26" spans="1:24" x14ac:dyDescent="0.2">
      <c r="I26" s="68"/>
      <c r="J26" s="65"/>
      <c r="K26" s="65"/>
      <c r="L26" s="66"/>
      <c r="M26" s="65"/>
      <c r="N26" s="65"/>
      <c r="O26" s="66"/>
      <c r="P26" s="65"/>
      <c r="Q26" s="65"/>
      <c r="R26" s="66"/>
      <c r="S26" s="65"/>
      <c r="T26" s="65"/>
      <c r="U26" s="66"/>
      <c r="V26" s="65"/>
      <c r="W26" s="65"/>
      <c r="X26" s="66"/>
    </row>
    <row r="27" spans="1:24" ht="12.75" thickBot="1" x14ac:dyDescent="0.25">
      <c r="I27" s="69" t="s">
        <v>4</v>
      </c>
      <c r="J27" s="70">
        <f>SUM(J12:J25)</f>
        <v>437557</v>
      </c>
      <c r="K27" s="70">
        <f>SUM(K12:K25)</f>
        <v>436590.63999999996</v>
      </c>
      <c r="L27" s="71">
        <f>IFERROR(J27/K27,"-")</f>
        <v>1.0022134235401841</v>
      </c>
      <c r="M27" s="70">
        <f>SUM(M12:M25)</f>
        <v>418352</v>
      </c>
      <c r="N27" s="70">
        <f>SUM(N12:N25)</f>
        <v>416026.54</v>
      </c>
      <c r="O27" s="71">
        <f>IFERROR(M27/N27,"-")</f>
        <v>1.005589691465357</v>
      </c>
      <c r="P27" s="70">
        <f>SUM(P12:P25)</f>
        <v>401795</v>
      </c>
      <c r="Q27" s="70">
        <f>SUM(Q12:Q25)</f>
        <v>400432.05</v>
      </c>
      <c r="R27" s="71">
        <f>IFERROR(P27/Q27,"-")</f>
        <v>1.0034036985800712</v>
      </c>
      <c r="S27" s="70">
        <f>SUM(S12:S25)</f>
        <v>383598</v>
      </c>
      <c r="T27" s="70">
        <f>SUM(T12:T25)</f>
        <v>382185.35000000003</v>
      </c>
      <c r="U27" s="71">
        <f>IFERROR(S27/T27,"-")</f>
        <v>1.0036962431971816</v>
      </c>
      <c r="V27" s="70">
        <f>SUM(V12:V25)</f>
        <v>410325.5</v>
      </c>
      <c r="W27" s="70">
        <f>SUM(W12:W25)</f>
        <v>408808.64499999996</v>
      </c>
      <c r="X27" s="72">
        <f>V27/W27</f>
        <v>1.003710427894694</v>
      </c>
    </row>
    <row r="28" spans="1:24" ht="16.5" x14ac:dyDescent="0.25">
      <c r="I28" s="38" t="s">
        <v>145</v>
      </c>
    </row>
    <row r="29" spans="1:24" ht="14.25" x14ac:dyDescent="0.25">
      <c r="I29" s="38"/>
    </row>
    <row r="30" spans="1:24" x14ac:dyDescent="0.2">
      <c r="A30" s="59"/>
      <c r="B30" s="59" t="str">
        <f>B8</f>
        <v>J</v>
      </c>
      <c r="C30" s="59" t="s">
        <v>5</v>
      </c>
      <c r="D30" s="59">
        <f>D8</f>
        <v>5</v>
      </c>
      <c r="E30" s="59" t="s">
        <v>5</v>
      </c>
      <c r="F30" s="59">
        <f>F8+1</f>
        <v>2</v>
      </c>
      <c r="G30" s="59"/>
      <c r="H30" s="59"/>
      <c r="I30" s="59" t="s">
        <v>17</v>
      </c>
      <c r="J30" s="59"/>
      <c r="K30" s="59"/>
      <c r="L30" s="59"/>
    </row>
    <row r="31" spans="1:24" ht="12.75" thickBot="1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24" x14ac:dyDescent="0.2">
      <c r="I32" s="97" t="s">
        <v>41</v>
      </c>
      <c r="J32" s="97" t="s">
        <v>8</v>
      </c>
      <c r="K32" s="95"/>
      <c r="L32" s="96"/>
      <c r="M32" s="97" t="s">
        <v>9</v>
      </c>
      <c r="N32" s="95"/>
      <c r="O32" s="96"/>
      <c r="P32" s="95" t="s">
        <v>10</v>
      </c>
      <c r="Q32" s="95"/>
      <c r="R32" s="95"/>
      <c r="S32" s="97" t="s">
        <v>11</v>
      </c>
      <c r="T32" s="95"/>
      <c r="U32" s="96"/>
      <c r="V32" s="95" t="s">
        <v>12</v>
      </c>
      <c r="W32" s="95"/>
      <c r="X32" s="96"/>
    </row>
    <row r="33" spans="9:24" x14ac:dyDescent="0.2">
      <c r="I33" s="98"/>
      <c r="J33" s="60" t="s">
        <v>13</v>
      </c>
      <c r="K33" s="61" t="s">
        <v>14</v>
      </c>
      <c r="L33" s="62" t="s">
        <v>15</v>
      </c>
      <c r="M33" s="60" t="s">
        <v>13</v>
      </c>
      <c r="N33" s="61" t="s">
        <v>14</v>
      </c>
      <c r="O33" s="62" t="s">
        <v>15</v>
      </c>
      <c r="P33" s="61" t="s">
        <v>13</v>
      </c>
      <c r="Q33" s="61" t="s">
        <v>14</v>
      </c>
      <c r="R33" s="61" t="s">
        <v>15</v>
      </c>
      <c r="S33" s="60" t="s">
        <v>13</v>
      </c>
      <c r="T33" s="61" t="s">
        <v>14</v>
      </c>
      <c r="U33" s="62" t="s">
        <v>15</v>
      </c>
      <c r="V33" s="61" t="s">
        <v>13</v>
      </c>
      <c r="W33" s="61" t="s">
        <v>14</v>
      </c>
      <c r="X33" s="62" t="s">
        <v>15</v>
      </c>
    </row>
    <row r="34" spans="9:24" x14ac:dyDescent="0.2">
      <c r="I34" s="63" t="s">
        <v>42</v>
      </c>
      <c r="J34" s="64">
        <f t="shared" ref="J34:K47" si="7">IFERROR(J55*10^6/J12,"-")</f>
        <v>2743.9337741776112</v>
      </c>
      <c r="K34" s="65">
        <f t="shared" si="7"/>
        <v>2809.5778044782328</v>
      </c>
      <c r="L34" s="66">
        <f>IFERROR(J34/K34,"-")</f>
        <v>0.97663562468496501</v>
      </c>
      <c r="M34" s="64">
        <f t="shared" ref="M34:N47" si="8">IFERROR(M55*10^6/M12,"-")</f>
        <v>2817.6744286509497</v>
      </c>
      <c r="N34" s="65">
        <f t="shared" si="8"/>
        <v>2854.7210808837931</v>
      </c>
      <c r="O34" s="66">
        <f>IFERROR(M34/N34,"-")</f>
        <v>0.98702267185368098</v>
      </c>
      <c r="P34" s="64">
        <f t="shared" ref="P34:Q47" si="9">IFERROR(P55*10^6/P12,"-")</f>
        <v>2860.9031701293284</v>
      </c>
      <c r="Q34" s="65">
        <f t="shared" si="9"/>
        <v>2864.8478386157162</v>
      </c>
      <c r="R34" s="67">
        <f>IFERROR(P34/Q34,"-")</f>
        <v>0.99862307923191695</v>
      </c>
      <c r="S34" s="64">
        <f t="shared" ref="S34:T47" si="10">IFERROR(S55*10^6/S12,"-")</f>
        <v>3034.159329890459</v>
      </c>
      <c r="T34" s="65">
        <f t="shared" si="10"/>
        <v>2966.3661021488256</v>
      </c>
      <c r="U34" s="66">
        <f>IFERROR(S34/T34,"-")</f>
        <v>1.0228539652244961</v>
      </c>
      <c r="V34" s="64">
        <f>AVERAGE(J34,M34,P34,S34)</f>
        <v>2864.1676757120872</v>
      </c>
      <c r="W34" s="65">
        <f>AVERAGE(K34,N34,Q34,T34)</f>
        <v>2873.8782065316423</v>
      </c>
      <c r="X34" s="66">
        <f>V34/W34</f>
        <v>0.99662110565524831</v>
      </c>
    </row>
    <row r="35" spans="9:24" x14ac:dyDescent="0.2">
      <c r="I35" s="63" t="s">
        <v>43</v>
      </c>
      <c r="J35" s="64">
        <f t="shared" si="7"/>
        <v>3146.1649652992392</v>
      </c>
      <c r="K35" s="65">
        <f t="shared" si="7"/>
        <v>3109.0731485515098</v>
      </c>
      <c r="L35" s="66">
        <f t="shared" ref="L35:L47" si="11">IFERROR(J35/K35,"-")</f>
        <v>1.011930184648441</v>
      </c>
      <c r="M35" s="64">
        <f t="shared" si="8"/>
        <v>3179.3951253424011</v>
      </c>
      <c r="N35" s="65">
        <f t="shared" si="8"/>
        <v>3154.9422349565189</v>
      </c>
      <c r="O35" s="66">
        <f t="shared" ref="O35:O47" si="12">IFERROR(M35/N35,"-")</f>
        <v>1.0077506618393661</v>
      </c>
      <c r="P35" s="64">
        <f t="shared" si="9"/>
        <v>3143.083864648795</v>
      </c>
      <c r="Q35" s="65">
        <f t="shared" si="9"/>
        <v>3121.7376258132226</v>
      </c>
      <c r="R35" s="67">
        <f t="shared" ref="R35:R47" si="13">IFERROR(P35/Q35,"-")</f>
        <v>1.0068379349561807</v>
      </c>
      <c r="S35" s="64">
        <f t="shared" si="10"/>
        <v>3265.4644971613093</v>
      </c>
      <c r="T35" s="65">
        <f t="shared" si="10"/>
        <v>3206.1496089408902</v>
      </c>
      <c r="U35" s="66">
        <f t="shared" ref="U35:U47" si="14">IFERROR(S35/T35,"-")</f>
        <v>1.0185003494705953</v>
      </c>
      <c r="V35" s="64">
        <f t="shared" ref="V35:W45" si="15">AVERAGE(J35,M35,P35,S35)</f>
        <v>3183.5271131129361</v>
      </c>
      <c r="W35" s="65">
        <f t="shared" si="15"/>
        <v>3147.9756545655355</v>
      </c>
      <c r="X35" s="66">
        <f t="shared" ref="X35:X45" si="16">V35/W35</f>
        <v>1.0112934350352552</v>
      </c>
    </row>
    <row r="36" spans="9:24" x14ac:dyDescent="0.2">
      <c r="I36" s="63" t="s">
        <v>44</v>
      </c>
      <c r="J36" s="64">
        <f t="shared" si="7"/>
        <v>3278.2032100475717</v>
      </c>
      <c r="K36" s="65">
        <f t="shared" si="7"/>
        <v>3242.5416666993242</v>
      </c>
      <c r="L36" s="66">
        <f t="shared" si="11"/>
        <v>1.010998021618192</v>
      </c>
      <c r="M36" s="64">
        <f t="shared" si="8"/>
        <v>3288.3368397235477</v>
      </c>
      <c r="N36" s="65">
        <f t="shared" si="8"/>
        <v>3263.5972331317994</v>
      </c>
      <c r="O36" s="66">
        <f t="shared" si="12"/>
        <v>1.0075804717385446</v>
      </c>
      <c r="P36" s="64">
        <f t="shared" si="9"/>
        <v>3235.6047962471839</v>
      </c>
      <c r="Q36" s="65">
        <f t="shared" si="9"/>
        <v>3213.845755487484</v>
      </c>
      <c r="R36" s="67">
        <f t="shared" si="13"/>
        <v>1.006770406054039</v>
      </c>
      <c r="S36" s="64">
        <f t="shared" si="10"/>
        <v>3336.9782920984844</v>
      </c>
      <c r="T36" s="65">
        <f t="shared" si="10"/>
        <v>3285.6162217946976</v>
      </c>
      <c r="U36" s="66">
        <f t="shared" si="14"/>
        <v>1.0156324009977438</v>
      </c>
      <c r="V36" s="64">
        <f t="shared" si="15"/>
        <v>3284.7807845291973</v>
      </c>
      <c r="W36" s="65">
        <f t="shared" si="15"/>
        <v>3251.4002192783264</v>
      </c>
      <c r="X36" s="66">
        <f t="shared" si="16"/>
        <v>1.0102665199605234</v>
      </c>
    </row>
    <row r="37" spans="9:24" x14ac:dyDescent="0.2">
      <c r="I37" s="63" t="s">
        <v>45</v>
      </c>
      <c r="J37" s="64">
        <f t="shared" si="7"/>
        <v>3472.1037409989713</v>
      </c>
      <c r="K37" s="65">
        <f t="shared" si="7"/>
        <v>3428.7197049389215</v>
      </c>
      <c r="L37" s="66">
        <f t="shared" si="11"/>
        <v>1.0126531299708041</v>
      </c>
      <c r="M37" s="64">
        <f t="shared" si="8"/>
        <v>3479.5624320997463</v>
      </c>
      <c r="N37" s="65">
        <f t="shared" si="8"/>
        <v>3441.7692134690524</v>
      </c>
      <c r="O37" s="66">
        <f t="shared" si="12"/>
        <v>1.0109807532947861</v>
      </c>
      <c r="P37" s="64">
        <f t="shared" si="9"/>
        <v>3406.0314355420701</v>
      </c>
      <c r="Q37" s="65">
        <f t="shared" si="9"/>
        <v>3383.5789005894439</v>
      </c>
      <c r="R37" s="67">
        <f t="shared" si="13"/>
        <v>1.0066357355960325</v>
      </c>
      <c r="S37" s="64">
        <f t="shared" si="10"/>
        <v>3532.7539793902965</v>
      </c>
      <c r="T37" s="65">
        <f t="shared" si="10"/>
        <v>3451.2090695219122</v>
      </c>
      <c r="U37" s="66">
        <f t="shared" si="14"/>
        <v>1.0236279252359755</v>
      </c>
      <c r="V37" s="64">
        <f t="shared" si="15"/>
        <v>3472.6128970077712</v>
      </c>
      <c r="W37" s="65">
        <f t="shared" si="15"/>
        <v>3426.3192221298323</v>
      </c>
      <c r="X37" s="66">
        <f t="shared" si="16"/>
        <v>1.0135111972576689</v>
      </c>
    </row>
    <row r="38" spans="9:24" x14ac:dyDescent="0.2">
      <c r="I38" s="63" t="s">
        <v>46</v>
      </c>
      <c r="J38" s="64">
        <f t="shared" si="7"/>
        <v>3632.2321665250643</v>
      </c>
      <c r="K38" s="65">
        <f t="shared" si="7"/>
        <v>3591.3450613724249</v>
      </c>
      <c r="L38" s="66">
        <f t="shared" si="11"/>
        <v>1.0113849002125723</v>
      </c>
      <c r="M38" s="64">
        <f t="shared" si="8"/>
        <v>3620.2784129082806</v>
      </c>
      <c r="N38" s="65">
        <f t="shared" si="8"/>
        <v>3593.0430329713358</v>
      </c>
      <c r="O38" s="66">
        <f t="shared" si="12"/>
        <v>1.0075800316575729</v>
      </c>
      <c r="P38" s="64">
        <f t="shared" si="9"/>
        <v>3541.0643239692804</v>
      </c>
      <c r="Q38" s="65">
        <f t="shared" si="9"/>
        <v>3525.7307185968684</v>
      </c>
      <c r="R38" s="67">
        <f t="shared" si="13"/>
        <v>1.0043490574284455</v>
      </c>
      <c r="S38" s="64">
        <f t="shared" si="10"/>
        <v>3635.4948533962756</v>
      </c>
      <c r="T38" s="65">
        <f t="shared" si="10"/>
        <v>3584.1115586724418</v>
      </c>
      <c r="U38" s="66">
        <f t="shared" si="14"/>
        <v>1.0143364105393153</v>
      </c>
      <c r="V38" s="64">
        <f t="shared" si="15"/>
        <v>3607.2674391997252</v>
      </c>
      <c r="W38" s="65">
        <f t="shared" si="15"/>
        <v>3573.5575929032675</v>
      </c>
      <c r="X38" s="66">
        <f t="shared" si="16"/>
        <v>1.00943313362667</v>
      </c>
    </row>
    <row r="39" spans="9:24" x14ac:dyDescent="0.2">
      <c r="I39" s="63" t="s">
        <v>47</v>
      </c>
      <c r="J39" s="64">
        <f t="shared" si="7"/>
        <v>3773.2155717980431</v>
      </c>
      <c r="K39" s="65">
        <f t="shared" si="7"/>
        <v>3724.0312195297597</v>
      </c>
      <c r="L39" s="66">
        <f t="shared" si="11"/>
        <v>1.0132072878471985</v>
      </c>
      <c r="M39" s="64">
        <f t="shared" si="8"/>
        <v>3763.5043802325586</v>
      </c>
      <c r="N39" s="65">
        <f t="shared" si="8"/>
        <v>3721.1130732219885</v>
      </c>
      <c r="O39" s="66">
        <f t="shared" si="12"/>
        <v>1.0113921039690055</v>
      </c>
      <c r="P39" s="64">
        <f t="shared" si="9"/>
        <v>3701.6138642908568</v>
      </c>
      <c r="Q39" s="65">
        <f t="shared" si="9"/>
        <v>3646.6615212983334</v>
      </c>
      <c r="R39" s="67">
        <f t="shared" si="13"/>
        <v>1.0150692195235489</v>
      </c>
      <c r="S39" s="64">
        <f t="shared" si="10"/>
        <v>3766.6404396759631</v>
      </c>
      <c r="T39" s="65">
        <f t="shared" si="10"/>
        <v>3701.7691532592444</v>
      </c>
      <c r="U39" s="66">
        <f t="shared" si="14"/>
        <v>1.0175244008286153</v>
      </c>
      <c r="V39" s="64">
        <f t="shared" si="15"/>
        <v>3751.2435639993555</v>
      </c>
      <c r="W39" s="65">
        <f t="shared" si="15"/>
        <v>3698.3937418273317</v>
      </c>
      <c r="X39" s="66">
        <f t="shared" si="16"/>
        <v>1.0142899393253655</v>
      </c>
    </row>
    <row r="40" spans="9:24" x14ac:dyDescent="0.2">
      <c r="I40" s="63" t="s">
        <v>48</v>
      </c>
      <c r="J40" s="64">
        <f t="shared" si="7"/>
        <v>3863.8159484075686</v>
      </c>
      <c r="K40" s="65">
        <f t="shared" si="7"/>
        <v>3810.3444319719342</v>
      </c>
      <c r="L40" s="66">
        <f t="shared" si="11"/>
        <v>1.0140332501143372</v>
      </c>
      <c r="M40" s="64">
        <f t="shared" si="8"/>
        <v>3858.2168161434975</v>
      </c>
      <c r="N40" s="65">
        <f t="shared" si="8"/>
        <v>3809.4299420196794</v>
      </c>
      <c r="O40" s="66">
        <f t="shared" si="12"/>
        <v>1.0128068700215949</v>
      </c>
      <c r="P40" s="64">
        <f t="shared" si="9"/>
        <v>3779.0242922914208</v>
      </c>
      <c r="Q40" s="65">
        <f t="shared" si="9"/>
        <v>3737.3224542679386</v>
      </c>
      <c r="R40" s="67">
        <f t="shared" si="13"/>
        <v>1.0111582124726379</v>
      </c>
      <c r="S40" s="64">
        <f t="shared" si="10"/>
        <v>3860.5225913557256</v>
      </c>
      <c r="T40" s="65">
        <f t="shared" si="10"/>
        <v>3790.1154514774566</v>
      </c>
      <c r="U40" s="66">
        <f t="shared" si="14"/>
        <v>1.0185765158818112</v>
      </c>
      <c r="V40" s="64">
        <f t="shared" si="15"/>
        <v>3840.3949120495531</v>
      </c>
      <c r="W40" s="65">
        <f t="shared" si="15"/>
        <v>3786.8030699342521</v>
      </c>
      <c r="X40" s="66">
        <f t="shared" si="16"/>
        <v>1.0141522654137469</v>
      </c>
    </row>
    <row r="41" spans="9:24" x14ac:dyDescent="0.2">
      <c r="I41" s="63" t="s">
        <v>49</v>
      </c>
      <c r="J41" s="64">
        <f t="shared" si="7"/>
        <v>4003.107495383882</v>
      </c>
      <c r="K41" s="65">
        <f t="shared" si="7"/>
        <v>3937.0196684120438</v>
      </c>
      <c r="L41" s="66">
        <f t="shared" si="11"/>
        <v>1.0167862577629676</v>
      </c>
      <c r="M41" s="64">
        <f t="shared" si="8"/>
        <v>3999.9343223084925</v>
      </c>
      <c r="N41" s="65">
        <f t="shared" si="8"/>
        <v>3931.6459602141226</v>
      </c>
      <c r="O41" s="66">
        <f t="shared" si="12"/>
        <v>1.0173688991291197</v>
      </c>
      <c r="P41" s="64">
        <f t="shared" si="9"/>
        <v>3910.3777246558197</v>
      </c>
      <c r="Q41" s="65">
        <f t="shared" si="9"/>
        <v>3851.703489245026</v>
      </c>
      <c r="R41" s="67">
        <f t="shared" si="13"/>
        <v>1.0152333209382882</v>
      </c>
      <c r="S41" s="64">
        <f t="shared" si="10"/>
        <v>3991.4237414394624</v>
      </c>
      <c r="T41" s="65">
        <f t="shared" si="10"/>
        <v>3907.5134038155193</v>
      </c>
      <c r="U41" s="66">
        <f t="shared" si="14"/>
        <v>1.0214741010336672</v>
      </c>
      <c r="V41" s="64">
        <f t="shared" si="15"/>
        <v>3976.2108209469143</v>
      </c>
      <c r="W41" s="65">
        <f t="shared" si="15"/>
        <v>3906.9706304216779</v>
      </c>
      <c r="X41" s="66">
        <f t="shared" si="16"/>
        <v>1.0177222193548363</v>
      </c>
    </row>
    <row r="42" spans="9:24" x14ac:dyDescent="0.2">
      <c r="I42" s="63" t="s">
        <v>50</v>
      </c>
      <c r="J42" s="64">
        <f t="shared" si="7"/>
        <v>4066.1099917996125</v>
      </c>
      <c r="K42" s="65">
        <f t="shared" si="7"/>
        <v>3972.0603414568627</v>
      </c>
      <c r="L42" s="66">
        <f t="shared" si="11"/>
        <v>1.0236777999974327</v>
      </c>
      <c r="M42" s="64">
        <f t="shared" si="8"/>
        <v>4077.8685670615209</v>
      </c>
      <c r="N42" s="65">
        <f t="shared" si="8"/>
        <v>3968.063529520281</v>
      </c>
      <c r="O42" s="66">
        <f t="shared" si="12"/>
        <v>1.0276721974646699</v>
      </c>
      <c r="P42" s="64">
        <f t="shared" si="9"/>
        <v>3987.628580453943</v>
      </c>
      <c r="Q42" s="65">
        <f t="shared" si="9"/>
        <v>3888.6485502269584</v>
      </c>
      <c r="R42" s="67">
        <f t="shared" si="13"/>
        <v>1.0254535808388259</v>
      </c>
      <c r="S42" s="64">
        <f t="shared" si="10"/>
        <v>4058.7703780703159</v>
      </c>
      <c r="T42" s="65">
        <f t="shared" si="10"/>
        <v>3939.7521325704629</v>
      </c>
      <c r="U42" s="66">
        <f t="shared" si="14"/>
        <v>1.0302095770228572</v>
      </c>
      <c r="V42" s="64">
        <f t="shared" si="15"/>
        <v>4047.5943793463484</v>
      </c>
      <c r="W42" s="65">
        <f t="shared" si="15"/>
        <v>3942.1311384436412</v>
      </c>
      <c r="X42" s="66">
        <f t="shared" si="16"/>
        <v>1.0267528494611025</v>
      </c>
    </row>
    <row r="43" spans="9:24" x14ac:dyDescent="0.2">
      <c r="I43" s="63" t="s">
        <v>51</v>
      </c>
      <c r="J43" s="64">
        <f t="shared" si="7"/>
        <v>3987.7454006363896</v>
      </c>
      <c r="K43" s="65">
        <f t="shared" si="7"/>
        <v>3937.646215373928</v>
      </c>
      <c r="L43" s="66">
        <f t="shared" si="11"/>
        <v>1.0127231301448203</v>
      </c>
      <c r="M43" s="64">
        <f t="shared" si="8"/>
        <v>3988.9684237572878</v>
      </c>
      <c r="N43" s="65">
        <f t="shared" si="8"/>
        <v>3931.1385573177517</v>
      </c>
      <c r="O43" s="66">
        <f t="shared" si="12"/>
        <v>1.0147107169071634</v>
      </c>
      <c r="P43" s="64">
        <f t="shared" si="9"/>
        <v>3919.0058707921789</v>
      </c>
      <c r="Q43" s="65">
        <f t="shared" si="9"/>
        <v>3853.4717249119944</v>
      </c>
      <c r="R43" s="67">
        <f t="shared" si="13"/>
        <v>1.0170065204985204</v>
      </c>
      <c r="S43" s="64">
        <f t="shared" si="10"/>
        <v>4002.5377652650068</v>
      </c>
      <c r="T43" s="65">
        <f t="shared" si="10"/>
        <v>3904.6294223201635</v>
      </c>
      <c r="U43" s="66">
        <f t="shared" si="14"/>
        <v>1.0250749385806415</v>
      </c>
      <c r="V43" s="64">
        <f t="shared" si="15"/>
        <v>3974.5643651127157</v>
      </c>
      <c r="W43" s="65">
        <f t="shared" si="15"/>
        <v>3906.7214799809594</v>
      </c>
      <c r="X43" s="66">
        <f t="shared" si="16"/>
        <v>1.017365682575377</v>
      </c>
    </row>
    <row r="44" spans="9:24" x14ac:dyDescent="0.2">
      <c r="I44" s="63" t="s">
        <v>52</v>
      </c>
      <c r="J44" s="64">
        <f t="shared" si="7"/>
        <v>4194.4153367964873</v>
      </c>
      <c r="K44" s="65">
        <f t="shared" si="7"/>
        <v>4093.458367211309</v>
      </c>
      <c r="L44" s="66">
        <f t="shared" si="11"/>
        <v>1.0246630014351301</v>
      </c>
      <c r="M44" s="64">
        <f t="shared" si="8"/>
        <v>4193.4974796628585</v>
      </c>
      <c r="N44" s="65">
        <f t="shared" si="8"/>
        <v>4086.423246008424</v>
      </c>
      <c r="O44" s="66">
        <f t="shared" si="12"/>
        <v>1.0262024335729354</v>
      </c>
      <c r="P44" s="64">
        <f t="shared" si="9"/>
        <v>4106.7195922592255</v>
      </c>
      <c r="Q44" s="65">
        <f t="shared" si="9"/>
        <v>4007.6456074462972</v>
      </c>
      <c r="R44" s="67">
        <f t="shared" si="13"/>
        <v>1.0247212439714846</v>
      </c>
      <c r="S44" s="64">
        <f t="shared" si="10"/>
        <v>4193.0777371073818</v>
      </c>
      <c r="T44" s="65">
        <f t="shared" si="10"/>
        <v>4057.2200654632234</v>
      </c>
      <c r="U44" s="66">
        <f t="shared" si="14"/>
        <v>1.0334854085930996</v>
      </c>
      <c r="V44" s="64">
        <f t="shared" si="15"/>
        <v>4171.9275364564883</v>
      </c>
      <c r="W44" s="65">
        <f t="shared" si="15"/>
        <v>4061.1868215323134</v>
      </c>
      <c r="X44" s="66">
        <f t="shared" si="16"/>
        <v>1.0272680671416126</v>
      </c>
    </row>
    <row r="45" spans="9:24" x14ac:dyDescent="0.2">
      <c r="I45" s="63" t="s">
        <v>53</v>
      </c>
      <c r="J45" s="64">
        <f t="shared" si="7"/>
        <v>4467.2396154049347</v>
      </c>
      <c r="K45" s="65">
        <f t="shared" si="7"/>
        <v>4365.1787390191421</v>
      </c>
      <c r="L45" s="66">
        <f t="shared" si="11"/>
        <v>1.0233806866769277</v>
      </c>
      <c r="M45" s="64">
        <f t="shared" si="8"/>
        <v>4473.6408619296444</v>
      </c>
      <c r="N45" s="65">
        <f t="shared" si="8"/>
        <v>4359.7719692292549</v>
      </c>
      <c r="O45" s="66">
        <f t="shared" si="12"/>
        <v>1.0261180845016808</v>
      </c>
      <c r="P45" s="64">
        <f t="shared" si="9"/>
        <v>4382.1080832233947</v>
      </c>
      <c r="Q45" s="65">
        <f t="shared" si="9"/>
        <v>4280.266910815375</v>
      </c>
      <c r="R45" s="67">
        <f t="shared" si="13"/>
        <v>1.0237931826519246</v>
      </c>
      <c r="S45" s="64">
        <f t="shared" si="10"/>
        <v>4488.2286265128059</v>
      </c>
      <c r="T45" s="65">
        <f t="shared" si="10"/>
        <v>4335.475765301072</v>
      </c>
      <c r="U45" s="66">
        <f t="shared" si="14"/>
        <v>1.0352332407055045</v>
      </c>
      <c r="V45" s="64">
        <f t="shared" si="15"/>
        <v>4452.8042967676956</v>
      </c>
      <c r="W45" s="65">
        <f t="shared" si="15"/>
        <v>4335.173346091211</v>
      </c>
      <c r="X45" s="66">
        <f t="shared" si="16"/>
        <v>1.0271340823735564</v>
      </c>
    </row>
    <row r="46" spans="9:24" x14ac:dyDescent="0.2">
      <c r="I46" s="63" t="s">
        <v>54</v>
      </c>
      <c r="J46" s="64">
        <f t="shared" si="7"/>
        <v>4594.7125915691095</v>
      </c>
      <c r="K46" s="65">
        <f t="shared" si="7"/>
        <v>4542.1447174804634</v>
      </c>
      <c r="L46" s="66">
        <f t="shared" si="11"/>
        <v>1.0115733595819478</v>
      </c>
      <c r="M46" s="64">
        <f t="shared" si="8"/>
        <v>4612.1161798443263</v>
      </c>
      <c r="N46" s="65">
        <f t="shared" si="8"/>
        <v>4536.1582348313041</v>
      </c>
      <c r="O46" s="66">
        <f t="shared" si="12"/>
        <v>1.0167449945704654</v>
      </c>
      <c r="P46" s="64">
        <f t="shared" si="9"/>
        <v>4507.7701878740563</v>
      </c>
      <c r="Q46" s="65">
        <f t="shared" si="9"/>
        <v>4450.1862220613211</v>
      </c>
      <c r="R46" s="67">
        <f t="shared" si="13"/>
        <v>1.0129396755415019</v>
      </c>
      <c r="S46" s="64">
        <f t="shared" si="10"/>
        <v>4609.3325388408712</v>
      </c>
      <c r="T46" s="65">
        <f t="shared" si="10"/>
        <v>4502.3741678247115</v>
      </c>
      <c r="U46" s="66">
        <f t="shared" si="14"/>
        <v>1.0237559934002189</v>
      </c>
      <c r="V46" s="64">
        <f>IFERROR(AVERAGE(J46,M46,P46,S46),"-")</f>
        <v>4580.9828745320901</v>
      </c>
      <c r="W46" s="65">
        <f>IFERROR(AVERAGE(K46,N46,Q46,T46),"-")</f>
        <v>4507.7158355494503</v>
      </c>
      <c r="X46" s="66">
        <f>IFERROR(V46/W46,"-")</f>
        <v>1.0162536951430767</v>
      </c>
    </row>
    <row r="47" spans="9:24" x14ac:dyDescent="0.2">
      <c r="I47" s="68" t="s">
        <v>55</v>
      </c>
      <c r="J47" s="65">
        <f t="shared" si="7"/>
        <v>4281.9476425531911</v>
      </c>
      <c r="K47" s="65">
        <f t="shared" si="7"/>
        <v>4295.1436687511841</v>
      </c>
      <c r="L47" s="66">
        <f t="shared" si="11"/>
        <v>0.99692768689112798</v>
      </c>
      <c r="M47" s="65">
        <f t="shared" si="8"/>
        <v>4277.9444988457099</v>
      </c>
      <c r="N47" s="65">
        <f t="shared" si="8"/>
        <v>4295.3898149130509</v>
      </c>
      <c r="O47" s="66">
        <f t="shared" si="12"/>
        <v>0.99593859537339935</v>
      </c>
      <c r="P47" s="65">
        <f t="shared" si="9"/>
        <v>4185.6345990404379</v>
      </c>
      <c r="Q47" s="65">
        <f t="shared" si="9"/>
        <v>4225.2294662047443</v>
      </c>
      <c r="R47" s="66">
        <f t="shared" si="13"/>
        <v>0.99062894276369995</v>
      </c>
      <c r="S47" s="65">
        <f t="shared" si="10"/>
        <v>4282.5809606377679</v>
      </c>
      <c r="T47" s="65">
        <f t="shared" si="10"/>
        <v>4279.3481595858448</v>
      </c>
      <c r="U47" s="66">
        <f t="shared" si="14"/>
        <v>1.000755442401825</v>
      </c>
      <c r="V47" s="65">
        <f>IFERROR(AVERAGE(J47,M47,P47,S47),"-")</f>
        <v>4257.026925269276</v>
      </c>
      <c r="W47" s="65">
        <f>IFERROR(AVERAGE(K47,N47,Q47,T47),"-")</f>
        <v>4273.7777773637063</v>
      </c>
      <c r="X47" s="66">
        <f>IFERROR(V47/W47,"-")</f>
        <v>0.99608055145423047</v>
      </c>
    </row>
    <row r="48" spans="9:24" x14ac:dyDescent="0.2">
      <c r="I48" s="68"/>
      <c r="J48" s="65"/>
      <c r="K48" s="65"/>
      <c r="L48" s="66"/>
      <c r="M48" s="65"/>
      <c r="N48" s="65"/>
      <c r="O48" s="66"/>
      <c r="P48" s="65"/>
      <c r="Q48" s="65"/>
      <c r="R48" s="66"/>
      <c r="S48" s="65"/>
      <c r="T48" s="65"/>
      <c r="U48" s="66"/>
      <c r="V48" s="65"/>
      <c r="W48" s="65"/>
      <c r="X48" s="66"/>
    </row>
    <row r="49" spans="1:24" ht="12.75" thickBot="1" x14ac:dyDescent="0.25">
      <c r="I49" s="69" t="s">
        <v>4</v>
      </c>
      <c r="J49" s="70">
        <f>IFERROR(J70*10^6/J27,"-")</f>
        <v>3444.5272878733513</v>
      </c>
      <c r="K49" s="70">
        <f>IFERROR(K70*10^6/K27,"-")</f>
        <v>3428.0151935002546</v>
      </c>
      <c r="L49" s="71">
        <f>IFERROR(J49/K49,"-")</f>
        <v>1.0048168089815952</v>
      </c>
      <c r="M49" s="70">
        <f>IFERROR(M70*10^6/M27,"-")</f>
        <v>3482.8992108798334</v>
      </c>
      <c r="N49" s="70">
        <f>IFERROR(N70*10^6/N27,"-")</f>
        <v>3457.5386237137668</v>
      </c>
      <c r="O49" s="71">
        <f>IFERROR(M49/N49,"-")</f>
        <v>1.0073348673510483</v>
      </c>
      <c r="P49" s="70">
        <f>IFERROR(P70*10^6/P27,"-")</f>
        <v>3455.5865238990027</v>
      </c>
      <c r="Q49" s="70">
        <f>IFERROR(Q70*10^6/Q27,"-")</f>
        <v>3421.3870453426498</v>
      </c>
      <c r="R49" s="71">
        <f>IFERROR(P49/Q49,"-")</f>
        <v>1.0099957935489663</v>
      </c>
      <c r="S49" s="70">
        <f>IFERROR(S70*10^6/S27,"-")</f>
        <v>3585.7445263531085</v>
      </c>
      <c r="T49" s="70">
        <f>IFERROR(T70*10^6/T27,"-")</f>
        <v>3503.7780522722805</v>
      </c>
      <c r="U49" s="71">
        <f>IFERROR(S49/T49,"-")</f>
        <v>1.0233937403733866</v>
      </c>
      <c r="V49" s="70">
        <f>IFERROR(V70*10^6/V27,"-")</f>
        <v>3490.0199313471862</v>
      </c>
      <c r="W49" s="70">
        <f>IFERROR(W70*10^6/W27,"-")</f>
        <v>3451.6105007025972</v>
      </c>
      <c r="X49" s="72">
        <f>IFERROR(V49/W49,"-")</f>
        <v>1.0111279736334011</v>
      </c>
    </row>
    <row r="51" spans="1:24" x14ac:dyDescent="0.2">
      <c r="A51" s="59"/>
      <c r="B51" s="59" t="str">
        <f>B30</f>
        <v>J</v>
      </c>
      <c r="C51" s="59" t="s">
        <v>5</v>
      </c>
      <c r="D51" s="59">
        <f>D30</f>
        <v>5</v>
      </c>
      <c r="E51" s="59" t="s">
        <v>5</v>
      </c>
      <c r="F51" s="59">
        <f>F30+1</f>
        <v>3</v>
      </c>
      <c r="G51" s="59"/>
      <c r="H51" s="59"/>
      <c r="I51" s="59" t="s">
        <v>18</v>
      </c>
      <c r="J51" s="59"/>
    </row>
    <row r="52" spans="1:24" ht="12.75" thickBot="1" x14ac:dyDescent="0.25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24" x14ac:dyDescent="0.2">
      <c r="I53" s="97" t="s">
        <v>41</v>
      </c>
      <c r="J53" s="97" t="s">
        <v>8</v>
      </c>
      <c r="K53" s="95"/>
      <c r="L53" s="96"/>
      <c r="M53" s="97" t="s">
        <v>9</v>
      </c>
      <c r="N53" s="95"/>
      <c r="O53" s="96"/>
      <c r="P53" s="95" t="s">
        <v>10</v>
      </c>
      <c r="Q53" s="95"/>
      <c r="R53" s="95"/>
      <c r="S53" s="97" t="s">
        <v>11</v>
      </c>
      <c r="T53" s="95"/>
      <c r="U53" s="96"/>
      <c r="V53" s="95" t="s">
        <v>40</v>
      </c>
      <c r="W53" s="95"/>
      <c r="X53" s="96"/>
    </row>
    <row r="54" spans="1:24" x14ac:dyDescent="0.2">
      <c r="I54" s="98"/>
      <c r="J54" s="60" t="s">
        <v>13</v>
      </c>
      <c r="K54" s="61" t="s">
        <v>14</v>
      </c>
      <c r="L54" s="62" t="s">
        <v>15</v>
      </c>
      <c r="M54" s="60" t="s">
        <v>13</v>
      </c>
      <c r="N54" s="61" t="s">
        <v>14</v>
      </c>
      <c r="O54" s="62" t="s">
        <v>15</v>
      </c>
      <c r="P54" s="61" t="s">
        <v>13</v>
      </c>
      <c r="Q54" s="61" t="s">
        <v>14</v>
      </c>
      <c r="R54" s="61" t="s">
        <v>15</v>
      </c>
      <c r="S54" s="60" t="s">
        <v>13</v>
      </c>
      <c r="T54" s="61" t="s">
        <v>14</v>
      </c>
      <c r="U54" s="62" t="s">
        <v>15</v>
      </c>
      <c r="V54" s="61" t="s">
        <v>13</v>
      </c>
      <c r="W54" s="61" t="s">
        <v>14</v>
      </c>
      <c r="X54" s="62" t="s">
        <v>15</v>
      </c>
    </row>
    <row r="55" spans="1:24" x14ac:dyDescent="0.2">
      <c r="I55" s="63" t="s">
        <v>42</v>
      </c>
      <c r="J55" s="64">
        <v>372.10760305000002</v>
      </c>
      <c r="K55" s="65">
        <v>378.69610879999999</v>
      </c>
      <c r="L55" s="66">
        <f>IFERROR(J55/K55,"-")</f>
        <v>0.98260212978982697</v>
      </c>
      <c r="M55" s="64">
        <v>359.39155569999997</v>
      </c>
      <c r="N55" s="65">
        <v>362.13692734</v>
      </c>
      <c r="O55" s="66">
        <f>IFERROR(M55/N55,"-")</f>
        <v>0.99241896798493989</v>
      </c>
      <c r="P55" s="64">
        <v>342.87924493999998</v>
      </c>
      <c r="Q55" s="65">
        <v>347.36698311000004</v>
      </c>
      <c r="R55" s="67">
        <f>IFERROR(P55/Q55,"-")</f>
        <v>0.98708070027317785</v>
      </c>
      <c r="S55" s="64">
        <v>339.58918051999996</v>
      </c>
      <c r="T55" s="65">
        <v>337.16891798</v>
      </c>
      <c r="U55" s="66">
        <f>IFERROR(S55/T55,"-")</f>
        <v>1.0071781899544594</v>
      </c>
      <c r="V55" s="64">
        <f>AVERAGE(J55,M55,P55,S55)</f>
        <v>353.49189605249995</v>
      </c>
      <c r="W55" s="65">
        <f t="shared" ref="W55:W66" si="17">AVERAGE(K55,N55,Q55,T55)</f>
        <v>356.34223430750001</v>
      </c>
      <c r="X55" s="66">
        <f>V55/W55</f>
        <v>0.99200112144848818</v>
      </c>
    </row>
    <row r="56" spans="1:24" x14ac:dyDescent="0.2">
      <c r="I56" s="63" t="s">
        <v>43</v>
      </c>
      <c r="J56" s="64">
        <v>178.15788349000002</v>
      </c>
      <c r="K56" s="65">
        <v>176.13981344000001</v>
      </c>
      <c r="L56" s="66">
        <f t="shared" ref="L56:L68" si="18">IFERROR(J56/K56,"-")</f>
        <v>1.0114572055606692</v>
      </c>
      <c r="M56" s="64">
        <v>168.30128096000001</v>
      </c>
      <c r="N56" s="65">
        <v>165.92749837</v>
      </c>
      <c r="O56" s="66">
        <f t="shared" ref="O56:O68" si="19">IFERROR(M56/N56,"-")</f>
        <v>1.0143061434260086</v>
      </c>
      <c r="P56" s="64">
        <v>158.04682905000001</v>
      </c>
      <c r="Q56" s="65">
        <v>155.38193050000001</v>
      </c>
      <c r="R56" s="67">
        <f t="shared" ref="R56:R68" si="20">IFERROR(P56/Q56,"-")</f>
        <v>1.0171506335480882</v>
      </c>
      <c r="S56" s="64">
        <v>154.72097334</v>
      </c>
      <c r="T56" s="65">
        <v>149.84639138</v>
      </c>
      <c r="U56" s="66">
        <f t="shared" ref="U56:U68" si="21">IFERROR(S56/T56,"-")</f>
        <v>1.0325305261949111</v>
      </c>
      <c r="V56" s="64">
        <f t="shared" ref="V56:V66" si="22">AVERAGE(J56,M56,P56,S56)</f>
        <v>164.80674171000001</v>
      </c>
      <c r="W56" s="65">
        <f t="shared" si="17"/>
        <v>161.82390842249998</v>
      </c>
      <c r="X56" s="66">
        <f t="shared" ref="X56:X66" si="23">V56/W56</f>
        <v>1.0184325871039541</v>
      </c>
    </row>
    <row r="57" spans="1:24" x14ac:dyDescent="0.2">
      <c r="I57" s="63" t="s">
        <v>44</v>
      </c>
      <c r="J57" s="64">
        <v>125.41749840999999</v>
      </c>
      <c r="K57" s="65">
        <v>124.11311368000001</v>
      </c>
      <c r="L57" s="66">
        <f t="shared" si="18"/>
        <v>1.0105096447210491</v>
      </c>
      <c r="M57" s="64">
        <v>119.89933784999999</v>
      </c>
      <c r="N57" s="65">
        <v>118.12260562</v>
      </c>
      <c r="O57" s="66">
        <f t="shared" si="19"/>
        <v>1.015041424295327</v>
      </c>
      <c r="P57" s="64">
        <v>113.46295339</v>
      </c>
      <c r="Q57" s="65">
        <v>111.22281346</v>
      </c>
      <c r="R57" s="67">
        <f t="shared" si="20"/>
        <v>1.0201410111856741</v>
      </c>
      <c r="S57" s="64">
        <v>111.40835726</v>
      </c>
      <c r="T57" s="65">
        <v>108.05402783</v>
      </c>
      <c r="U57" s="66">
        <f t="shared" si="21"/>
        <v>1.0310430762958447</v>
      </c>
      <c r="V57" s="64">
        <f t="shared" si="22"/>
        <v>117.5470367275</v>
      </c>
      <c r="W57" s="65">
        <f t="shared" si="17"/>
        <v>115.37814014750001</v>
      </c>
      <c r="X57" s="66">
        <f t="shared" si="23"/>
        <v>1.0187981586219648</v>
      </c>
    </row>
    <row r="58" spans="1:24" x14ac:dyDescent="0.2">
      <c r="I58" s="63" t="s">
        <v>45</v>
      </c>
      <c r="J58" s="64">
        <v>91.132306889999995</v>
      </c>
      <c r="K58" s="65">
        <v>89.927740389999997</v>
      </c>
      <c r="L58" s="66">
        <f t="shared" si="18"/>
        <v>1.0133948267217214</v>
      </c>
      <c r="M58" s="64">
        <v>87.629300290000003</v>
      </c>
      <c r="N58" s="65">
        <v>86.158118479999999</v>
      </c>
      <c r="O58" s="66">
        <f t="shared" si="19"/>
        <v>1.0170753706784057</v>
      </c>
      <c r="P58" s="64">
        <v>83.066294650000003</v>
      </c>
      <c r="Q58" s="65">
        <v>81.391618260000001</v>
      </c>
      <c r="R58" s="67">
        <f t="shared" si="20"/>
        <v>1.0205755386832385</v>
      </c>
      <c r="S58" s="64">
        <v>82.277840180000013</v>
      </c>
      <c r="T58" s="65">
        <v>79.46647016</v>
      </c>
      <c r="U58" s="66">
        <f t="shared" si="21"/>
        <v>1.0353780659231437</v>
      </c>
      <c r="V58" s="64">
        <f t="shared" si="22"/>
        <v>86.026435502499993</v>
      </c>
      <c r="W58" s="65">
        <f t="shared" si="17"/>
        <v>84.235986822499996</v>
      </c>
      <c r="X58" s="66">
        <f t="shared" si="23"/>
        <v>1.0212551517176713</v>
      </c>
    </row>
    <row r="59" spans="1:24" x14ac:dyDescent="0.2">
      <c r="I59" s="63" t="s">
        <v>46</v>
      </c>
      <c r="J59" s="64">
        <v>76.952470680000005</v>
      </c>
      <c r="K59" s="65">
        <v>76.040231340000005</v>
      </c>
      <c r="L59" s="66">
        <f t="shared" si="18"/>
        <v>1.0119967985883827</v>
      </c>
      <c r="M59" s="64">
        <v>73.929705470000002</v>
      </c>
      <c r="N59" s="65">
        <v>73.04904406</v>
      </c>
      <c r="O59" s="66">
        <f t="shared" si="19"/>
        <v>1.0120557554357132</v>
      </c>
      <c r="P59" s="64">
        <v>70.084745099999992</v>
      </c>
      <c r="Q59" s="65">
        <v>69.122973200000004</v>
      </c>
      <c r="R59" s="67">
        <f t="shared" si="20"/>
        <v>1.0139139255080536</v>
      </c>
      <c r="S59" s="64">
        <v>69.310709379999992</v>
      </c>
      <c r="T59" s="65">
        <v>67.517099290000004</v>
      </c>
      <c r="U59" s="66">
        <f t="shared" si="21"/>
        <v>1.0265652717439187</v>
      </c>
      <c r="V59" s="64">
        <f t="shared" si="22"/>
        <v>72.569407657499994</v>
      </c>
      <c r="W59" s="65">
        <f t="shared" si="17"/>
        <v>71.432336972499996</v>
      </c>
      <c r="X59" s="66">
        <f t="shared" si="23"/>
        <v>1.0159181504230745</v>
      </c>
    </row>
    <row r="60" spans="1:24" x14ac:dyDescent="0.2">
      <c r="I60" s="63" t="s">
        <v>47</v>
      </c>
      <c r="J60" s="64">
        <v>67.110412159999996</v>
      </c>
      <c r="K60" s="65">
        <v>66.189031639999996</v>
      </c>
      <c r="L60" s="66">
        <f t="shared" si="18"/>
        <v>1.0139204411542286</v>
      </c>
      <c r="M60" s="64">
        <v>64.732275340000001</v>
      </c>
      <c r="N60" s="65">
        <v>63.673417030000003</v>
      </c>
      <c r="O60" s="66">
        <f t="shared" si="19"/>
        <v>1.0166295191838237</v>
      </c>
      <c r="P60" s="64">
        <v>61.698499890000001</v>
      </c>
      <c r="Q60" s="65">
        <v>60.374091679999999</v>
      </c>
      <c r="R60" s="67">
        <f t="shared" si="20"/>
        <v>1.0219366978971667</v>
      </c>
      <c r="S60" s="64">
        <v>60.910342549999996</v>
      </c>
      <c r="T60" s="65">
        <v>59.147200689999998</v>
      </c>
      <c r="U60" s="66">
        <f t="shared" si="21"/>
        <v>1.0298093880932913</v>
      </c>
      <c r="V60" s="64">
        <f t="shared" si="22"/>
        <v>63.612882485</v>
      </c>
      <c r="W60" s="65">
        <f t="shared" si="17"/>
        <v>62.345935259999997</v>
      </c>
      <c r="X60" s="66">
        <f t="shared" si="23"/>
        <v>1.0203212482051391</v>
      </c>
    </row>
    <row r="61" spans="1:24" x14ac:dyDescent="0.2">
      <c r="I61" s="63" t="s">
        <v>48</v>
      </c>
      <c r="J61" s="64">
        <v>65.754419810000002</v>
      </c>
      <c r="K61" s="65">
        <v>64.79982240999999</v>
      </c>
      <c r="L61" s="66">
        <f t="shared" si="18"/>
        <v>1.0147314817309236</v>
      </c>
      <c r="M61" s="64">
        <v>63.668293900000002</v>
      </c>
      <c r="N61" s="65">
        <v>62.52870686</v>
      </c>
      <c r="O61" s="66">
        <f t="shared" si="19"/>
        <v>1.0182250217096527</v>
      </c>
      <c r="P61" s="64">
        <v>60.740257450000001</v>
      </c>
      <c r="Q61" s="65">
        <v>59.536630520000003</v>
      </c>
      <c r="R61" s="67">
        <f t="shared" si="20"/>
        <v>1.0202165779199692</v>
      </c>
      <c r="S61" s="64">
        <v>60.112197270000003</v>
      </c>
      <c r="T61" s="65">
        <v>58.320742619999997</v>
      </c>
      <c r="U61" s="66">
        <f t="shared" si="21"/>
        <v>1.0307172811854022</v>
      </c>
      <c r="V61" s="64">
        <f t="shared" si="22"/>
        <v>62.568792107500002</v>
      </c>
      <c r="W61" s="65">
        <f t="shared" si="17"/>
        <v>61.296475602500003</v>
      </c>
      <c r="X61" s="66">
        <f t="shared" si="23"/>
        <v>1.0207567644386411</v>
      </c>
    </row>
    <row r="62" spans="1:24" x14ac:dyDescent="0.2">
      <c r="I62" s="63" t="s">
        <v>49</v>
      </c>
      <c r="J62" s="64">
        <v>67.208171739999997</v>
      </c>
      <c r="K62" s="65">
        <v>66.084016869999999</v>
      </c>
      <c r="L62" s="66">
        <f t="shared" si="18"/>
        <v>1.0170109948402717</v>
      </c>
      <c r="M62" s="64">
        <v>65.426925710000006</v>
      </c>
      <c r="N62" s="65">
        <v>63.891173359999996</v>
      </c>
      <c r="O62" s="66">
        <f t="shared" si="19"/>
        <v>1.0240370033798987</v>
      </c>
      <c r="P62" s="64">
        <v>62.487836039999998</v>
      </c>
      <c r="Q62" s="65">
        <v>60.798330719999996</v>
      </c>
      <c r="R62" s="67">
        <f t="shared" si="20"/>
        <v>1.0277886793928741</v>
      </c>
      <c r="S62" s="64">
        <v>61.779256670000002</v>
      </c>
      <c r="T62" s="65">
        <v>59.67902239</v>
      </c>
      <c r="U62" s="66">
        <f t="shared" si="21"/>
        <v>1.0351921696417052</v>
      </c>
      <c r="V62" s="64">
        <f t="shared" si="22"/>
        <v>64.225547539999994</v>
      </c>
      <c r="W62" s="65">
        <f t="shared" si="17"/>
        <v>62.613135835000001</v>
      </c>
      <c r="X62" s="66">
        <f t="shared" si="23"/>
        <v>1.0257519717467765</v>
      </c>
    </row>
    <row r="63" spans="1:24" x14ac:dyDescent="0.2">
      <c r="I63" s="63" t="s">
        <v>50</v>
      </c>
      <c r="J63" s="64">
        <v>54.542799430000002</v>
      </c>
      <c r="K63" s="65">
        <v>53.231169460000004</v>
      </c>
      <c r="L63" s="66">
        <f t="shared" si="18"/>
        <v>1.0246402621491457</v>
      </c>
      <c r="M63" s="64">
        <v>53.358910200000004</v>
      </c>
      <c r="N63" s="65">
        <v>51.623316100000004</v>
      </c>
      <c r="O63" s="66">
        <f t="shared" si="19"/>
        <v>1.0336203528002339</v>
      </c>
      <c r="P63" s="64">
        <v>51.125386030000001</v>
      </c>
      <c r="Q63" s="65">
        <v>49.259455509999995</v>
      </c>
      <c r="R63" s="67">
        <f t="shared" si="20"/>
        <v>1.0378796415973621</v>
      </c>
      <c r="S63" s="64">
        <v>50.564161370000001</v>
      </c>
      <c r="T63" s="65">
        <v>48.476286139999999</v>
      </c>
      <c r="U63" s="66">
        <f t="shared" si="21"/>
        <v>1.0430700327160005</v>
      </c>
      <c r="V63" s="64">
        <f t="shared" si="22"/>
        <v>52.397814257499995</v>
      </c>
      <c r="W63" s="65">
        <f t="shared" si="17"/>
        <v>50.647556802500006</v>
      </c>
      <c r="X63" s="66">
        <f>V63/W63</f>
        <v>1.0345575890624914</v>
      </c>
    </row>
    <row r="64" spans="1:24" x14ac:dyDescent="0.2">
      <c r="I64" s="63" t="s">
        <v>51</v>
      </c>
      <c r="J64" s="64">
        <v>41.356907549999995</v>
      </c>
      <c r="K64" s="65">
        <v>40.81094667</v>
      </c>
      <c r="L64" s="66">
        <f t="shared" si="18"/>
        <v>1.0133778048427711</v>
      </c>
      <c r="M64" s="64">
        <v>40.364371479999996</v>
      </c>
      <c r="N64" s="65">
        <v>39.559833529999999</v>
      </c>
      <c r="O64" s="66">
        <f t="shared" si="19"/>
        <v>1.0203372430622055</v>
      </c>
      <c r="P64" s="64">
        <v>38.884376250000003</v>
      </c>
      <c r="Q64" s="65">
        <v>37.765949640000002</v>
      </c>
      <c r="R64" s="67">
        <f t="shared" si="20"/>
        <v>1.0296146825556165</v>
      </c>
      <c r="S64" s="64">
        <v>38.740563030000004</v>
      </c>
      <c r="T64" s="65">
        <v>37.209166079999996</v>
      </c>
      <c r="U64" s="66">
        <f t="shared" si="21"/>
        <v>1.0411564437296845</v>
      </c>
      <c r="V64" s="64">
        <f t="shared" si="22"/>
        <v>39.836554577499996</v>
      </c>
      <c r="W64" s="65">
        <f t="shared" si="17"/>
        <v>38.836473980000001</v>
      </c>
      <c r="X64" s="66">
        <f t="shared" si="23"/>
        <v>1.0257510658154758</v>
      </c>
    </row>
    <row r="65" spans="9:24" x14ac:dyDescent="0.2">
      <c r="I65" s="63" t="s">
        <v>52</v>
      </c>
      <c r="J65" s="64">
        <v>146.14601358000002</v>
      </c>
      <c r="K65" s="65">
        <v>142.52844856999999</v>
      </c>
      <c r="L65" s="66">
        <f t="shared" si="18"/>
        <v>1.025381354012447</v>
      </c>
      <c r="M65" s="64">
        <v>142.79278268000002</v>
      </c>
      <c r="N65" s="65">
        <v>138.3793268</v>
      </c>
      <c r="O65" s="66">
        <f t="shared" si="19"/>
        <v>1.0318938961625301</v>
      </c>
      <c r="P65" s="64">
        <v>136.87696400999999</v>
      </c>
      <c r="Q65" s="65">
        <v>132.34283776000001</v>
      </c>
      <c r="R65" s="67">
        <f t="shared" si="20"/>
        <v>1.0342604581157804</v>
      </c>
      <c r="S65" s="64">
        <v>136.43436341</v>
      </c>
      <c r="T65" s="65">
        <v>130.53614637000001</v>
      </c>
      <c r="U65" s="66">
        <f t="shared" si="21"/>
        <v>1.0451845500577419</v>
      </c>
      <c r="V65" s="64">
        <f t="shared" si="22"/>
        <v>140.56253092</v>
      </c>
      <c r="W65" s="65">
        <f t="shared" si="17"/>
        <v>135.946689875</v>
      </c>
      <c r="X65" s="66">
        <f t="shared" si="23"/>
        <v>1.0339533169159481</v>
      </c>
    </row>
    <row r="66" spans="9:24" x14ac:dyDescent="0.2">
      <c r="I66" s="63" t="s">
        <v>53</v>
      </c>
      <c r="J66" s="64">
        <v>84.560378680000014</v>
      </c>
      <c r="K66" s="65">
        <v>82.521477819999987</v>
      </c>
      <c r="L66" s="66">
        <f t="shared" si="18"/>
        <v>1.0247075175319496</v>
      </c>
      <c r="M66" s="64">
        <v>83.044195319999986</v>
      </c>
      <c r="N66" s="65">
        <v>80.57377412000001</v>
      </c>
      <c r="O66" s="66">
        <f t="shared" si="19"/>
        <v>1.0306603634616982</v>
      </c>
      <c r="P66" s="64">
        <v>79.719310250000007</v>
      </c>
      <c r="Q66" s="65">
        <v>77.477068549999998</v>
      </c>
      <c r="R66" s="67">
        <f t="shared" si="20"/>
        <v>1.0289407142263387</v>
      </c>
      <c r="S66" s="64">
        <v>79.73338154999999</v>
      </c>
      <c r="T66" s="65">
        <v>76.646832700000004</v>
      </c>
      <c r="U66" s="66">
        <f t="shared" si="21"/>
        <v>1.0402697507681877</v>
      </c>
      <c r="V66" s="64">
        <f t="shared" si="22"/>
        <v>81.764316449999995</v>
      </c>
      <c r="W66" s="65">
        <f t="shared" si="17"/>
        <v>79.304788297499996</v>
      </c>
      <c r="X66" s="66">
        <f t="shared" si="23"/>
        <v>1.0310136147551829</v>
      </c>
    </row>
    <row r="67" spans="9:24" x14ac:dyDescent="0.2">
      <c r="I67" s="63" t="s">
        <v>54</v>
      </c>
      <c r="J67" s="64">
        <v>91.448564709999999</v>
      </c>
      <c r="K67" s="65">
        <v>90.226479890000007</v>
      </c>
      <c r="L67" s="66">
        <f t="shared" si="18"/>
        <v>1.0135446359149765</v>
      </c>
      <c r="M67" s="64">
        <v>90.065404760000007</v>
      </c>
      <c r="N67" s="65">
        <v>88.26905773</v>
      </c>
      <c r="O67" s="66">
        <f t="shared" si="19"/>
        <v>1.0203508123480227</v>
      </c>
      <c r="P67" s="64">
        <v>86.616804160000001</v>
      </c>
      <c r="Q67" s="65">
        <v>84.940214900000001</v>
      </c>
      <c r="R67" s="67">
        <f t="shared" si="20"/>
        <v>1.0197384626583985</v>
      </c>
      <c r="S67" s="64">
        <v>86.927402349999994</v>
      </c>
      <c r="T67" s="65">
        <v>84.205607849999993</v>
      </c>
      <c r="U67" s="66">
        <f t="shared" si="21"/>
        <v>1.0323231975814304</v>
      </c>
      <c r="V67" s="64">
        <f>IFERROR(AVERAGE(J67,M67,P67,S67),"-")</f>
        <v>88.764543994999997</v>
      </c>
      <c r="W67" s="65">
        <f>IFERROR(AVERAGE(K67,N67,Q67,T67),"-")</f>
        <v>86.910340092499993</v>
      </c>
      <c r="X67" s="66">
        <f>IFERROR(V67/W67,"-")</f>
        <v>1.0213346754888606</v>
      </c>
    </row>
    <row r="68" spans="9:24" x14ac:dyDescent="0.2">
      <c r="I68" s="68" t="s">
        <v>55</v>
      </c>
      <c r="J68" s="65">
        <v>45.281596319999998</v>
      </c>
      <c r="K68" s="65">
        <v>45.330946279999999</v>
      </c>
      <c r="L68" s="66">
        <f t="shared" si="18"/>
        <v>0.99891134061717624</v>
      </c>
      <c r="M68" s="65">
        <v>44.473511009999996</v>
      </c>
      <c r="N68" s="65">
        <v>44.535031140000001</v>
      </c>
      <c r="O68" s="66">
        <f t="shared" si="19"/>
        <v>0.99861861261965645</v>
      </c>
      <c r="P68" s="65">
        <v>42.747886159999993</v>
      </c>
      <c r="Q68" s="65">
        <v>43.052130599999998</v>
      </c>
      <c r="R68" s="66">
        <f t="shared" si="20"/>
        <v>0.99293311537060136</v>
      </c>
      <c r="S68" s="65">
        <v>42.975699939999998</v>
      </c>
      <c r="T68" s="65">
        <v>42.818729750000003</v>
      </c>
      <c r="U68" s="66">
        <f t="shared" si="21"/>
        <v>1.0036659235553338</v>
      </c>
      <c r="V68" s="65">
        <f>IFERROR(AVERAGE(J68,M68,P68,S68),"-")</f>
        <v>43.869673357499998</v>
      </c>
      <c r="W68" s="65">
        <f>IFERROR(AVERAGE(K68,N68,Q68,T68),"-")</f>
        <v>43.934209442500006</v>
      </c>
      <c r="X68" s="66">
        <f>IFERROR(V68/W68,"-")</f>
        <v>0.99853107439922251</v>
      </c>
    </row>
    <row r="69" spans="9:24" x14ac:dyDescent="0.2">
      <c r="I69" s="68"/>
      <c r="J69" s="65"/>
      <c r="K69" s="65"/>
      <c r="L69" s="66"/>
      <c r="M69" s="65"/>
      <c r="N69" s="65"/>
      <c r="O69" s="66"/>
      <c r="P69" s="65"/>
      <c r="Q69" s="65"/>
      <c r="R69" s="66"/>
      <c r="S69" s="65"/>
      <c r="T69" s="65"/>
      <c r="U69" s="66"/>
      <c r="V69" s="65"/>
      <c r="W69" s="65"/>
      <c r="X69" s="66"/>
    </row>
    <row r="70" spans="9:24" ht="12.75" thickBot="1" x14ac:dyDescent="0.25">
      <c r="I70" s="69" t="s">
        <v>4</v>
      </c>
      <c r="J70" s="70">
        <f>SUM(J55:J68)</f>
        <v>1507.1770265</v>
      </c>
      <c r="K70" s="70">
        <f>SUM(K55:K68)</f>
        <v>1496.6393472599998</v>
      </c>
      <c r="L70" s="71">
        <f>IFERROR(J70/K70,"-")</f>
        <v>1.0070408941601678</v>
      </c>
      <c r="M70" s="70">
        <f>SUM(M55:M68)</f>
        <v>1457.0778506700001</v>
      </c>
      <c r="N70" s="70">
        <f>SUM(N55:N68)</f>
        <v>1438.4278305400003</v>
      </c>
      <c r="O70" s="71">
        <f>IFERROR(M70/N70,"-")</f>
        <v>1.0129655584618371</v>
      </c>
      <c r="P70" s="70">
        <f>SUM(P55:P68)</f>
        <v>1388.4373873699999</v>
      </c>
      <c r="Q70" s="70">
        <f>SUM(Q55:Q68)</f>
        <v>1370.03302841</v>
      </c>
      <c r="R70" s="71">
        <f>IFERROR(P70/Q70,"-")</f>
        <v>1.013433514797347</v>
      </c>
      <c r="S70" s="70">
        <f>SUM(S55:S68)</f>
        <v>1375.4844288199997</v>
      </c>
      <c r="T70" s="70">
        <f>SUM(T55:T68)</f>
        <v>1339.09264123</v>
      </c>
      <c r="U70" s="71">
        <f>IFERROR(S70/T70,"-")</f>
        <v>1.0271764525242799</v>
      </c>
      <c r="V70" s="70">
        <f>SUM(V55:V68)</f>
        <v>1432.0441733399998</v>
      </c>
      <c r="W70" s="70">
        <f>SUM(W55:W68)</f>
        <v>1411.04821186</v>
      </c>
      <c r="X70" s="72">
        <f>V70/W70</f>
        <v>1.014879691071876</v>
      </c>
    </row>
  </sheetData>
  <mergeCells count="18">
    <mergeCell ref="V10:X10"/>
    <mergeCell ref="I10:I11"/>
    <mergeCell ref="J10:L10"/>
    <mergeCell ref="M10:O10"/>
    <mergeCell ref="P10:R10"/>
    <mergeCell ref="S10:U10"/>
    <mergeCell ref="V53:X53"/>
    <mergeCell ref="I32:I33"/>
    <mergeCell ref="J32:L32"/>
    <mergeCell ref="M32:O32"/>
    <mergeCell ref="P32:R32"/>
    <mergeCell ref="S32:U32"/>
    <mergeCell ref="V32:X32"/>
    <mergeCell ref="I53:I54"/>
    <mergeCell ref="J53:L53"/>
    <mergeCell ref="M53:O53"/>
    <mergeCell ref="P53:R53"/>
    <mergeCell ref="S53:U5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BEC3C-7F7C-495A-87B1-FF8204FF075B}">
  <dimension ref="A4:Y75"/>
  <sheetViews>
    <sheetView zoomScaleNormal="100" workbookViewId="0">
      <selection activeCell="L34" sqref="L34"/>
    </sheetView>
  </sheetViews>
  <sheetFormatPr defaultRowHeight="11.25" x14ac:dyDescent="0.2"/>
  <cols>
    <col min="1" max="1" width="9.140625" style="16"/>
    <col min="2" max="2" width="1.5703125" style="16" bestFit="1" customWidth="1"/>
    <col min="3" max="3" width="1.42578125" style="16" bestFit="1" customWidth="1"/>
    <col min="4" max="4" width="1.85546875" style="16" bestFit="1" customWidth="1"/>
    <col min="5" max="5" width="1.42578125" style="16" bestFit="1" customWidth="1"/>
    <col min="6" max="6" width="1.85546875" style="16" bestFit="1" customWidth="1"/>
    <col min="7" max="7" width="1.7109375" style="16" customWidth="1"/>
    <col min="8" max="8" width="2.7109375" style="16" bestFit="1" customWidth="1"/>
    <col min="9" max="9" width="14.28515625" style="16" hidden="1" customWidth="1"/>
    <col min="10" max="10" width="18.42578125" style="16" customWidth="1"/>
    <col min="11" max="11" width="10.140625" style="16" customWidth="1"/>
    <col min="12" max="24" width="9.140625" style="16"/>
    <col min="25" max="26" width="13.140625" style="16" bestFit="1" customWidth="1"/>
    <col min="27" max="60" width="9.140625" style="16"/>
    <col min="61" max="61" width="14.28515625" style="16" bestFit="1" customWidth="1"/>
    <col min="62" max="62" width="9.140625" style="16"/>
    <col min="63" max="63" width="15.28515625" style="16" bestFit="1" customWidth="1"/>
    <col min="64" max="16384" width="9.140625" style="16"/>
  </cols>
  <sheetData>
    <row r="4" spans="1:25" x14ac:dyDescent="0.2">
      <c r="A4" s="40"/>
      <c r="B4" s="40" t="str">
        <f>letter</f>
        <v>J</v>
      </c>
      <c r="C4" s="40"/>
      <c r="D4" s="40"/>
      <c r="E4" s="40"/>
      <c r="F4" s="40"/>
      <c r="G4" s="40"/>
      <c r="H4" s="40"/>
      <c r="I4" s="40"/>
      <c r="J4" s="40"/>
      <c r="K4" s="40"/>
    </row>
    <row r="6" spans="1:25" x14ac:dyDescent="0.2">
      <c r="A6" s="39"/>
      <c r="B6" s="39" t="str">
        <f>B4</f>
        <v>J</v>
      </c>
      <c r="C6" s="39" t="s">
        <v>5</v>
      </c>
      <c r="D6" s="39">
        <v>7</v>
      </c>
      <c r="E6" s="39"/>
      <c r="F6" s="39"/>
      <c r="G6" s="39"/>
      <c r="H6" s="39"/>
      <c r="I6" s="39"/>
      <c r="J6" s="39" t="s">
        <v>56</v>
      </c>
      <c r="K6" s="39"/>
    </row>
    <row r="8" spans="1:25" x14ac:dyDescent="0.2">
      <c r="A8" s="41"/>
      <c r="B8" s="41" t="str">
        <f>B6</f>
        <v>J</v>
      </c>
      <c r="C8" s="41" t="s">
        <v>5</v>
      </c>
      <c r="D8" s="41">
        <f>D6</f>
        <v>7</v>
      </c>
      <c r="E8" s="41" t="s">
        <v>5</v>
      </c>
      <c r="F8" s="41">
        <v>1</v>
      </c>
      <c r="G8" s="41"/>
      <c r="H8" s="41"/>
      <c r="I8" s="41"/>
      <c r="J8" s="41" t="s">
        <v>6</v>
      </c>
      <c r="K8" s="41"/>
    </row>
    <row r="9" spans="1:25" ht="12" thickBot="1" x14ac:dyDescent="0.25"/>
    <row r="10" spans="1:25" x14ac:dyDescent="0.2">
      <c r="J10" s="82" t="s">
        <v>57</v>
      </c>
      <c r="K10" s="82" t="s">
        <v>8</v>
      </c>
      <c r="L10" s="83" t="str">
        <f>K10</f>
        <v>Q1</v>
      </c>
      <c r="M10" s="84"/>
      <c r="N10" s="82" t="s">
        <v>9</v>
      </c>
      <c r="O10" s="83" t="str">
        <f>N10</f>
        <v>Q2</v>
      </c>
      <c r="P10" s="84"/>
      <c r="Q10" s="83" t="s">
        <v>10</v>
      </c>
      <c r="R10" s="83" t="str">
        <f>Q10</f>
        <v>Q3</v>
      </c>
      <c r="S10" s="83"/>
      <c r="T10" s="82" t="s">
        <v>11</v>
      </c>
      <c r="U10" s="83" t="str">
        <f>T10</f>
        <v>Q4</v>
      </c>
      <c r="V10" s="84"/>
      <c r="W10" s="83" t="s">
        <v>12</v>
      </c>
      <c r="X10" s="83"/>
      <c r="Y10" s="84"/>
    </row>
    <row r="11" spans="1:25" x14ac:dyDescent="0.2">
      <c r="J11" s="93"/>
      <c r="K11" s="3" t="s">
        <v>13</v>
      </c>
      <c r="L11" s="4" t="s">
        <v>14</v>
      </c>
      <c r="M11" s="5" t="s">
        <v>15</v>
      </c>
      <c r="N11" s="3" t="s">
        <v>13</v>
      </c>
      <c r="O11" s="4" t="s">
        <v>14</v>
      </c>
      <c r="P11" s="5" t="s">
        <v>15</v>
      </c>
      <c r="Q11" s="4" t="s">
        <v>13</v>
      </c>
      <c r="R11" s="4" t="s">
        <v>14</v>
      </c>
      <c r="S11" s="4" t="s">
        <v>15</v>
      </c>
      <c r="T11" s="3" t="s">
        <v>13</v>
      </c>
      <c r="U11" s="4" t="s">
        <v>14</v>
      </c>
      <c r="V11" s="5" t="s">
        <v>15</v>
      </c>
      <c r="W11" s="4" t="s">
        <v>13</v>
      </c>
      <c r="X11" s="4" t="s">
        <v>14</v>
      </c>
      <c r="Y11" s="5" t="s">
        <v>15</v>
      </c>
    </row>
    <row r="12" spans="1:25" x14ac:dyDescent="0.2">
      <c r="I12" s="7" t="s">
        <v>61</v>
      </c>
      <c r="J12" s="7" t="s">
        <v>147</v>
      </c>
      <c r="K12" s="35">
        <v>22468</v>
      </c>
      <c r="L12" s="36">
        <v>22500.49</v>
      </c>
      <c r="M12" s="10">
        <f>IFERROR(K12/L12,"-")</f>
        <v>0.99855603144642624</v>
      </c>
      <c r="N12" s="35">
        <v>21568</v>
      </c>
      <c r="O12" s="36">
        <v>21686.69</v>
      </c>
      <c r="P12" s="10">
        <f>IFERROR(N12/O12,"-")</f>
        <v>0.99452705784054651</v>
      </c>
      <c r="Q12" s="35">
        <v>20858</v>
      </c>
      <c r="R12" s="36">
        <v>21049.39</v>
      </c>
      <c r="S12" s="11">
        <f>IFERROR(Q12/R12,"-")</f>
        <v>0.99090757499385973</v>
      </c>
      <c r="T12" s="35">
        <v>19971</v>
      </c>
      <c r="U12" s="36">
        <v>20186.39</v>
      </c>
      <c r="V12" s="10">
        <f>IFERROR(T12/U12,"-")</f>
        <v>0.98932993962764026</v>
      </c>
      <c r="W12" s="35">
        <f t="shared" ref="W12:X23" si="0">AVERAGE(K12,N12,Q12,T12)</f>
        <v>21216.25</v>
      </c>
      <c r="X12" s="36">
        <f t="shared" si="0"/>
        <v>21355.739999999998</v>
      </c>
      <c r="Y12" s="10">
        <f>W12/X12</f>
        <v>0.993468266611225</v>
      </c>
    </row>
    <row r="13" spans="1:25" x14ac:dyDescent="0.2">
      <c r="I13" s="7" t="s">
        <v>58</v>
      </c>
      <c r="J13" s="7" t="s">
        <v>148</v>
      </c>
      <c r="K13" s="35">
        <v>142943</v>
      </c>
      <c r="L13" s="36">
        <v>142987.75</v>
      </c>
      <c r="M13" s="10">
        <f t="shared" ref="M13:M23" si="1">IFERROR(K13/L13,"-")</f>
        <v>0.99968703612722065</v>
      </c>
      <c r="N13" s="35">
        <v>136037</v>
      </c>
      <c r="O13" s="36">
        <v>135928.25</v>
      </c>
      <c r="P13" s="10">
        <f t="shared" ref="P13:P23" si="2">IFERROR(N13/O13,"-")</f>
        <v>1.000800054440486</v>
      </c>
      <c r="Q13" s="35">
        <v>131100</v>
      </c>
      <c r="R13" s="36">
        <v>130899.85</v>
      </c>
      <c r="S13" s="11">
        <f t="shared" ref="S13:S23" si="3">IFERROR(Q13/R13,"-")</f>
        <v>1.0015290315458727</v>
      </c>
      <c r="T13" s="35">
        <v>124982</v>
      </c>
      <c r="U13" s="36">
        <v>124732.76</v>
      </c>
      <c r="V13" s="10">
        <f t="shared" ref="V13:V23" si="4">IFERROR(T13/U13,"-")</f>
        <v>1.0019981919745864</v>
      </c>
      <c r="W13" s="35">
        <f t="shared" si="0"/>
        <v>133765.5</v>
      </c>
      <c r="X13" s="36">
        <f t="shared" si="0"/>
        <v>133637.1525</v>
      </c>
      <c r="Y13" s="10">
        <f t="shared" ref="Y13" si="5">W13/X13</f>
        <v>1.0009604177999827</v>
      </c>
    </row>
    <row r="14" spans="1:25" x14ac:dyDescent="0.2">
      <c r="I14" s="7" t="s">
        <v>63</v>
      </c>
      <c r="J14" s="7" t="s">
        <v>149</v>
      </c>
      <c r="K14" s="35">
        <v>37517</v>
      </c>
      <c r="L14" s="36">
        <v>37540.089999999997</v>
      </c>
      <c r="M14" s="10">
        <f t="shared" si="1"/>
        <v>0.99938492422367675</v>
      </c>
      <c r="N14" s="35">
        <v>35919</v>
      </c>
      <c r="O14" s="36">
        <v>35730.089999999997</v>
      </c>
      <c r="P14" s="10">
        <f t="shared" si="2"/>
        <v>1.0052871403346593</v>
      </c>
      <c r="Q14" s="35">
        <v>34532</v>
      </c>
      <c r="R14" s="36">
        <v>34467.99</v>
      </c>
      <c r="S14" s="11">
        <f t="shared" si="3"/>
        <v>1.0018570853710937</v>
      </c>
      <c r="T14" s="35">
        <v>33021</v>
      </c>
      <c r="U14" s="36">
        <v>32820.79</v>
      </c>
      <c r="V14" s="10">
        <f t="shared" si="4"/>
        <v>1.0061000969202751</v>
      </c>
      <c r="W14" s="35">
        <f t="shared" si="0"/>
        <v>35247.25</v>
      </c>
      <c r="X14" s="36">
        <f>AVERAGE(L14,O14,R14,U14)</f>
        <v>35139.74</v>
      </c>
      <c r="Y14" s="10">
        <f>W14/X14</f>
        <v>1.003059499017352</v>
      </c>
    </row>
    <row r="15" spans="1:25" x14ac:dyDescent="0.2">
      <c r="I15" s="7" t="s">
        <v>60</v>
      </c>
      <c r="J15" s="7" t="s">
        <v>150</v>
      </c>
      <c r="K15" s="35">
        <v>26067</v>
      </c>
      <c r="L15" s="36">
        <v>25577.09</v>
      </c>
      <c r="M15" s="10">
        <f t="shared" si="1"/>
        <v>1.0191542509331593</v>
      </c>
      <c r="N15" s="35">
        <v>25361</v>
      </c>
      <c r="O15" s="36">
        <v>24565.79</v>
      </c>
      <c r="P15" s="10">
        <f t="shared" si="2"/>
        <v>1.0323706259802758</v>
      </c>
      <c r="Q15" s="35">
        <v>24113</v>
      </c>
      <c r="R15" s="36">
        <v>23588.09</v>
      </c>
      <c r="S15" s="11">
        <f t="shared" si="3"/>
        <v>1.0222531794647214</v>
      </c>
      <c r="T15" s="35">
        <v>22836</v>
      </c>
      <c r="U15" s="36">
        <v>22474.59</v>
      </c>
      <c r="V15" s="10">
        <f t="shared" si="4"/>
        <v>1.0160808272809425</v>
      </c>
      <c r="W15" s="35">
        <f t="shared" si="0"/>
        <v>24594.25</v>
      </c>
      <c r="X15" s="36">
        <f t="shared" si="0"/>
        <v>24051.39</v>
      </c>
      <c r="Y15" s="10">
        <f t="shared" ref="Y15:Y18" si="6">W15/X15</f>
        <v>1.0225708368622355</v>
      </c>
    </row>
    <row r="16" spans="1:25" x14ac:dyDescent="0.2">
      <c r="I16" s="7" t="s">
        <v>0</v>
      </c>
      <c r="J16" s="7" t="s">
        <v>155</v>
      </c>
      <c r="K16" s="35">
        <v>39546</v>
      </c>
      <c r="L16" s="36">
        <v>39160.99</v>
      </c>
      <c r="M16" s="10">
        <f t="shared" si="1"/>
        <v>1.009831467488437</v>
      </c>
      <c r="N16" s="35">
        <v>38121</v>
      </c>
      <c r="O16" s="36">
        <v>37417.19</v>
      </c>
      <c r="P16" s="10">
        <f t="shared" si="2"/>
        <v>1.0188098037292483</v>
      </c>
      <c r="Q16" s="35">
        <v>36953</v>
      </c>
      <c r="R16" s="36">
        <v>36188.89</v>
      </c>
      <c r="S16" s="11">
        <f t="shared" si="3"/>
        <v>1.021114491215398</v>
      </c>
      <c r="T16" s="35">
        <v>34929</v>
      </c>
      <c r="U16" s="36">
        <v>34520.29</v>
      </c>
      <c r="V16" s="10">
        <f t="shared" si="4"/>
        <v>1.0118397035482609</v>
      </c>
      <c r="W16" s="35">
        <f t="shared" si="0"/>
        <v>37387.25</v>
      </c>
      <c r="X16" s="36">
        <f t="shared" si="0"/>
        <v>36821.839999999997</v>
      </c>
      <c r="Y16" s="10">
        <f t="shared" si="6"/>
        <v>1.0153552891436171</v>
      </c>
    </row>
    <row r="17" spans="1:25" x14ac:dyDescent="0.2">
      <c r="I17" s="7" t="s">
        <v>62</v>
      </c>
      <c r="J17" s="7" t="s">
        <v>154</v>
      </c>
      <c r="K17" s="35">
        <v>20129</v>
      </c>
      <c r="L17" s="36">
        <v>20035.79</v>
      </c>
      <c r="M17" s="10">
        <f t="shared" si="1"/>
        <v>1.0046521749329573</v>
      </c>
      <c r="N17" s="35">
        <v>19389</v>
      </c>
      <c r="O17" s="36">
        <v>19091.39</v>
      </c>
      <c r="P17" s="10">
        <f t="shared" si="2"/>
        <v>1.0155887025512549</v>
      </c>
      <c r="Q17" s="35">
        <v>18614</v>
      </c>
      <c r="R17" s="36">
        <v>18474.39</v>
      </c>
      <c r="S17" s="11">
        <f t="shared" si="3"/>
        <v>1.0075569477530788</v>
      </c>
      <c r="T17" s="35">
        <v>17826</v>
      </c>
      <c r="U17" s="36">
        <v>17696.189999999999</v>
      </c>
      <c r="V17" s="10">
        <f t="shared" si="4"/>
        <v>1.0073354772976557</v>
      </c>
      <c r="W17" s="35">
        <f t="shared" si="0"/>
        <v>18989.5</v>
      </c>
      <c r="X17" s="36">
        <f>AVERAGE(L17,O17,R17,U17)</f>
        <v>18824.439999999999</v>
      </c>
      <c r="Y17" s="10">
        <f t="shared" si="6"/>
        <v>1.0087683883292147</v>
      </c>
    </row>
    <row r="18" spans="1:25" x14ac:dyDescent="0.2">
      <c r="I18" s="7" t="s">
        <v>1</v>
      </c>
      <c r="J18" s="7" t="s">
        <v>1</v>
      </c>
      <c r="K18" s="35">
        <v>25138</v>
      </c>
      <c r="L18" s="36">
        <v>25043.39</v>
      </c>
      <c r="M18" s="10">
        <f t="shared" si="1"/>
        <v>1.0037778431753848</v>
      </c>
      <c r="N18" s="35">
        <v>24099</v>
      </c>
      <c r="O18" s="36">
        <v>23933.49</v>
      </c>
      <c r="P18" s="10">
        <f t="shared" si="2"/>
        <v>1.0069154143419952</v>
      </c>
      <c r="Q18" s="35">
        <v>23175</v>
      </c>
      <c r="R18" s="36">
        <v>23153.89</v>
      </c>
      <c r="S18" s="11">
        <f t="shared" si="3"/>
        <v>1.0009117258482267</v>
      </c>
      <c r="T18" s="35">
        <v>22194</v>
      </c>
      <c r="U18" s="36">
        <v>22158.29</v>
      </c>
      <c r="V18" s="10">
        <f t="shared" si="4"/>
        <v>1.0016115864536477</v>
      </c>
      <c r="W18" s="35">
        <f t="shared" si="0"/>
        <v>23651.5</v>
      </c>
      <c r="X18" s="36">
        <f t="shared" si="0"/>
        <v>23572.264999999999</v>
      </c>
      <c r="Y18" s="10">
        <f t="shared" si="6"/>
        <v>1.0033613655709368</v>
      </c>
    </row>
    <row r="19" spans="1:25" x14ac:dyDescent="0.2">
      <c r="I19" s="7" t="s">
        <v>64</v>
      </c>
      <c r="J19" s="7" t="s">
        <v>153</v>
      </c>
      <c r="K19" s="35">
        <v>38843</v>
      </c>
      <c r="L19" s="36">
        <v>38950.99</v>
      </c>
      <c r="M19" s="10">
        <f t="shared" si="1"/>
        <v>0.99722754158495075</v>
      </c>
      <c r="N19" s="35">
        <v>37018</v>
      </c>
      <c r="O19" s="36">
        <v>37062.89</v>
      </c>
      <c r="P19" s="10">
        <f t="shared" si="2"/>
        <v>0.99878881544315623</v>
      </c>
      <c r="Q19" s="35">
        <v>35554</v>
      </c>
      <c r="R19" s="36">
        <v>35758.589999999997</v>
      </c>
      <c r="S19" s="11">
        <f t="shared" si="3"/>
        <v>0.9942785775389914</v>
      </c>
      <c r="T19" s="35">
        <v>33668</v>
      </c>
      <c r="U19" s="36">
        <v>34083.589999999997</v>
      </c>
      <c r="V19" s="10">
        <f t="shared" si="4"/>
        <v>0.98780674218883646</v>
      </c>
      <c r="W19" s="35">
        <f t="shared" si="0"/>
        <v>36270.75</v>
      </c>
      <c r="X19" s="36">
        <f t="shared" si="0"/>
        <v>36464.014999999999</v>
      </c>
      <c r="Y19" s="10">
        <f>W19/X19</f>
        <v>0.99469984311930548</v>
      </c>
    </row>
    <row r="20" spans="1:25" x14ac:dyDescent="0.2">
      <c r="I20" s="7" t="s">
        <v>2</v>
      </c>
      <c r="J20" s="7" t="s">
        <v>2</v>
      </c>
      <c r="K20" s="35">
        <v>16730</v>
      </c>
      <c r="L20" s="36">
        <v>16764.189999999999</v>
      </c>
      <c r="M20" s="10">
        <f t="shared" si="1"/>
        <v>0.99796053373291527</v>
      </c>
      <c r="N20" s="35">
        <v>16006</v>
      </c>
      <c r="O20" s="36">
        <v>16025.69</v>
      </c>
      <c r="P20" s="10">
        <f t="shared" si="2"/>
        <v>0.99877134775476129</v>
      </c>
      <c r="Q20" s="35">
        <v>15411</v>
      </c>
      <c r="R20" s="36">
        <v>15407.99</v>
      </c>
      <c r="S20" s="11">
        <f t="shared" si="3"/>
        <v>1.0001953531901306</v>
      </c>
      <c r="T20" s="35">
        <v>14747</v>
      </c>
      <c r="U20" s="36">
        <v>14695.49</v>
      </c>
      <c r="V20" s="10">
        <f t="shared" si="4"/>
        <v>1.003505157024366</v>
      </c>
      <c r="W20" s="35">
        <f t="shared" si="0"/>
        <v>15723.5</v>
      </c>
      <c r="X20" s="36">
        <f t="shared" si="0"/>
        <v>15723.339999999998</v>
      </c>
      <c r="Y20" s="10">
        <f t="shared" ref="Y20:Y21" si="7">W20/X20</f>
        <v>1.0000101759549818</v>
      </c>
    </row>
    <row r="21" spans="1:25" x14ac:dyDescent="0.2">
      <c r="I21" s="7" t="s">
        <v>59</v>
      </c>
      <c r="J21" s="7" t="s">
        <v>152</v>
      </c>
      <c r="K21" s="35">
        <v>35479</v>
      </c>
      <c r="L21" s="36">
        <v>35442.19</v>
      </c>
      <c r="M21" s="10">
        <f t="shared" si="1"/>
        <v>1.0010385927054732</v>
      </c>
      <c r="N21" s="35">
        <v>33868</v>
      </c>
      <c r="O21" s="36">
        <v>33511.79</v>
      </c>
      <c r="P21" s="10">
        <f t="shared" si="2"/>
        <v>1.0106293934164663</v>
      </c>
      <c r="Q21" s="35">
        <v>32768</v>
      </c>
      <c r="R21" s="36">
        <v>32271.99</v>
      </c>
      <c r="S21" s="11">
        <f t="shared" si="3"/>
        <v>1.0153696750649712</v>
      </c>
      <c r="T21" s="35">
        <v>31588</v>
      </c>
      <c r="U21" s="36">
        <v>30824.19</v>
      </c>
      <c r="V21" s="10">
        <f t="shared" si="4"/>
        <v>1.0247795643616264</v>
      </c>
      <c r="W21" s="35">
        <f t="shared" si="0"/>
        <v>33425.75</v>
      </c>
      <c r="X21" s="36">
        <f t="shared" si="0"/>
        <v>33012.54</v>
      </c>
      <c r="Y21" s="10">
        <f t="shared" si="7"/>
        <v>1.0125167587831776</v>
      </c>
    </row>
    <row r="22" spans="1:25" x14ac:dyDescent="0.2">
      <c r="I22" s="7" t="s">
        <v>3</v>
      </c>
      <c r="J22" s="7" t="s">
        <v>151</v>
      </c>
      <c r="K22" s="35">
        <v>28630</v>
      </c>
      <c r="L22" s="36">
        <v>28526.89</v>
      </c>
      <c r="M22" s="10">
        <f t="shared" si="1"/>
        <v>1.0036144844390678</v>
      </c>
      <c r="N22" s="35">
        <v>27067</v>
      </c>
      <c r="O22" s="36">
        <v>27122.99</v>
      </c>
      <c r="P22" s="10">
        <f t="shared" si="2"/>
        <v>0.9979356995670462</v>
      </c>
      <c r="Q22" s="35">
        <v>24929</v>
      </c>
      <c r="R22" s="36">
        <v>25314.99</v>
      </c>
      <c r="S22" s="11">
        <f t="shared" si="3"/>
        <v>0.98475251224669647</v>
      </c>
      <c r="T22" s="35">
        <v>24185</v>
      </c>
      <c r="U22" s="36">
        <v>24254.49</v>
      </c>
      <c r="V22" s="10">
        <f t="shared" si="4"/>
        <v>0.99713496346449659</v>
      </c>
      <c r="W22" s="35">
        <f t="shared" si="0"/>
        <v>26202.75</v>
      </c>
      <c r="X22" s="36">
        <f t="shared" si="0"/>
        <v>26304.840000000004</v>
      </c>
      <c r="Y22" s="10">
        <f>W22/X22</f>
        <v>0.99611896517903153</v>
      </c>
    </row>
    <row r="23" spans="1:25" x14ac:dyDescent="0.2">
      <c r="I23" s="7" t="s">
        <v>121</v>
      </c>
      <c r="J23" s="7" t="s">
        <v>121</v>
      </c>
      <c r="K23" s="35">
        <v>4067</v>
      </c>
      <c r="L23" s="36">
        <v>4060.8</v>
      </c>
      <c r="M23" s="10">
        <f t="shared" si="1"/>
        <v>1.001526792750197</v>
      </c>
      <c r="N23" s="35">
        <v>3899</v>
      </c>
      <c r="O23" s="36">
        <v>3950.3</v>
      </c>
      <c r="P23" s="10">
        <f t="shared" si="2"/>
        <v>0.98701364453332652</v>
      </c>
      <c r="Q23" s="35">
        <v>3788</v>
      </c>
      <c r="R23" s="36">
        <v>3856</v>
      </c>
      <c r="S23" s="11">
        <f t="shared" si="3"/>
        <v>0.98236514522821572</v>
      </c>
      <c r="T23" s="35">
        <v>3651</v>
      </c>
      <c r="U23" s="36">
        <v>3738.3</v>
      </c>
      <c r="V23" s="10">
        <f t="shared" si="4"/>
        <v>0.97664713907391054</v>
      </c>
      <c r="W23" s="35">
        <f t="shared" si="0"/>
        <v>3851.25</v>
      </c>
      <c r="X23" s="36">
        <f t="shared" si="0"/>
        <v>3901.3500000000004</v>
      </c>
      <c r="Y23" s="10">
        <f t="shared" ref="Y23" si="8">W23/X23</f>
        <v>0.98715829136068278</v>
      </c>
    </row>
    <row r="24" spans="1:25" x14ac:dyDescent="0.2">
      <c r="J24" s="7"/>
      <c r="K24" s="35"/>
      <c r="L24" s="36"/>
      <c r="M24" s="10"/>
      <c r="N24" s="35"/>
      <c r="O24" s="36"/>
      <c r="P24" s="10"/>
      <c r="Q24" s="35"/>
      <c r="R24" s="36"/>
      <c r="S24" s="11"/>
      <c r="T24" s="35"/>
      <c r="U24" s="36"/>
      <c r="V24" s="10"/>
      <c r="W24" s="35"/>
      <c r="X24" s="36"/>
      <c r="Y24" s="10"/>
    </row>
    <row r="25" spans="1:25" ht="12" thickBot="1" x14ac:dyDescent="0.25">
      <c r="J25" s="12" t="s">
        <v>4</v>
      </c>
      <c r="K25" s="13">
        <f>SUM(K12:K23)</f>
        <v>437557</v>
      </c>
      <c r="L25" s="13">
        <f t="shared" ref="L25" si="9">SUM(L12:L23)</f>
        <v>436590.64999999997</v>
      </c>
      <c r="M25" s="14">
        <f>IFERROR(K25/L25,"-")</f>
        <v>1.0022134005847354</v>
      </c>
      <c r="N25" s="13">
        <f>SUM(N12:N23)</f>
        <v>418352</v>
      </c>
      <c r="O25" s="13">
        <f t="shared" ref="O25" si="10">SUM(O12:O23)</f>
        <v>416026.55</v>
      </c>
      <c r="P25" s="14">
        <f>IFERROR(N25/O25,"-")</f>
        <v>1.0055896672940705</v>
      </c>
      <c r="Q25" s="13">
        <f>SUM(Q12:Q23)</f>
        <v>401795</v>
      </c>
      <c r="R25" s="13">
        <f t="shared" ref="R25" si="11">SUM(R12:R23)</f>
        <v>400432.04999999993</v>
      </c>
      <c r="S25" s="14">
        <f>IFERROR(Q25/R25,"-")</f>
        <v>1.0034036985800714</v>
      </c>
      <c r="T25" s="13">
        <f>SUM(T12:T23)</f>
        <v>383598</v>
      </c>
      <c r="U25" s="13">
        <f t="shared" ref="U25" si="12">SUM(U12:U23)</f>
        <v>382185.36</v>
      </c>
      <c r="V25" s="14">
        <f>IFERROR(T25/U25,"-")</f>
        <v>1.0036962169351542</v>
      </c>
      <c r="W25" s="13">
        <f>SUM(W12:W23)</f>
        <v>410325.5</v>
      </c>
      <c r="X25" s="13">
        <f t="shared" ref="X25" si="13">SUM(X12:X23)</f>
        <v>408808.65249999997</v>
      </c>
      <c r="Y25" s="15">
        <f t="shared" ref="Y25" si="14">W25/X25</f>
        <v>1.0037104094806311</v>
      </c>
    </row>
    <row r="27" spans="1:25" x14ac:dyDescent="0.2">
      <c r="A27" s="41"/>
      <c r="B27" s="41" t="str">
        <f>B8</f>
        <v>J</v>
      </c>
      <c r="C27" s="41" t="s">
        <v>5</v>
      </c>
      <c r="D27" s="41">
        <f>D8</f>
        <v>7</v>
      </c>
      <c r="E27" s="41" t="s">
        <v>5</v>
      </c>
      <c r="F27" s="41">
        <f>F8+1</f>
        <v>2</v>
      </c>
      <c r="G27" s="41"/>
      <c r="H27" s="41"/>
      <c r="I27" s="41"/>
      <c r="J27" s="41" t="s">
        <v>17</v>
      </c>
      <c r="K27" s="41"/>
      <c r="L27" s="41"/>
      <c r="M27" s="41"/>
    </row>
    <row r="28" spans="1:25" ht="12" thickBot="1" x14ac:dyDescent="0.25"/>
    <row r="29" spans="1:25" x14ac:dyDescent="0.2">
      <c r="J29" s="82" t="s">
        <v>57</v>
      </c>
      <c r="K29" s="82" t="s">
        <v>8</v>
      </c>
      <c r="L29" s="83"/>
      <c r="M29" s="84"/>
      <c r="N29" s="82" t="s">
        <v>9</v>
      </c>
      <c r="O29" s="83"/>
      <c r="P29" s="84"/>
      <c r="Q29" s="83" t="s">
        <v>10</v>
      </c>
      <c r="R29" s="83"/>
      <c r="S29" s="83"/>
      <c r="T29" s="82" t="s">
        <v>11</v>
      </c>
      <c r="U29" s="83"/>
      <c r="V29" s="84"/>
      <c r="W29" s="83" t="s">
        <v>12</v>
      </c>
      <c r="X29" s="83"/>
      <c r="Y29" s="84"/>
    </row>
    <row r="30" spans="1:25" x14ac:dyDescent="0.2">
      <c r="J30" s="93"/>
      <c r="K30" s="3" t="s">
        <v>13</v>
      </c>
      <c r="L30" s="4" t="s">
        <v>14</v>
      </c>
      <c r="M30" s="5" t="s">
        <v>15</v>
      </c>
      <c r="N30" s="3" t="s">
        <v>13</v>
      </c>
      <c r="O30" s="4" t="s">
        <v>14</v>
      </c>
      <c r="P30" s="5" t="s">
        <v>15</v>
      </c>
      <c r="Q30" s="4" t="s">
        <v>13</v>
      </c>
      <c r="R30" s="4" t="s">
        <v>14</v>
      </c>
      <c r="S30" s="4" t="s">
        <v>15</v>
      </c>
      <c r="T30" s="3" t="s">
        <v>13</v>
      </c>
      <c r="U30" s="4" t="s">
        <v>14</v>
      </c>
      <c r="V30" s="5" t="s">
        <v>15</v>
      </c>
      <c r="W30" s="4" t="s">
        <v>13</v>
      </c>
      <c r="X30" s="4" t="s">
        <v>14</v>
      </c>
      <c r="Y30" s="5" t="s">
        <v>15</v>
      </c>
    </row>
    <row r="31" spans="1:25" x14ac:dyDescent="0.2">
      <c r="I31" s="7" t="s">
        <v>61</v>
      </c>
      <c r="J31" s="7" t="s">
        <v>147</v>
      </c>
      <c r="K31" s="35">
        <f>IFERROR(K50*10^6/K12,"-")</f>
        <v>3765.7009524657292</v>
      </c>
      <c r="L31" s="36">
        <f t="shared" ref="L31:L44" si="15">IFERROR(L50*10^6/L12,"-")</f>
        <v>3780.8095001486631</v>
      </c>
      <c r="M31" s="10">
        <f>IFERROR(K31/L31,"-")</f>
        <v>0.99600388549533114</v>
      </c>
      <c r="N31" s="35">
        <f>IFERROR(N50*10^6/N12,"-")</f>
        <v>3805.4071272255192</v>
      </c>
      <c r="O31" s="36">
        <f t="shared" ref="O31:O44" si="16">IFERROR(O50*10^6/O12,"-")</f>
        <v>3800.1263277152943</v>
      </c>
      <c r="P31" s="10">
        <f>IFERROR(N31/O31,"-")</f>
        <v>1.0013896378843279</v>
      </c>
      <c r="Q31" s="35">
        <f>IFERROR(Q50*10^6/Q12,"-")</f>
        <v>3754.2077720778593</v>
      </c>
      <c r="R31" s="36">
        <f t="shared" ref="R31:R44" si="17">IFERROR(R50*10^6/R12,"-")</f>
        <v>3758.1807672336349</v>
      </c>
      <c r="S31" s="11">
        <f>IFERROR(Q31/R31,"-")</f>
        <v>0.99894284085789198</v>
      </c>
      <c r="T31" s="35">
        <f>IFERROR(T50*10^6/T12,"-")</f>
        <v>3872.1080026037757</v>
      </c>
      <c r="U31" s="36">
        <f t="shared" ref="U31:U44" si="18">IFERROR(U50*10^6/U12,"-")</f>
        <v>3846.9785776456315</v>
      </c>
      <c r="V31" s="10">
        <f>IFERROR(T31/U31,"-")</f>
        <v>1.0065322497775706</v>
      </c>
      <c r="W31" s="35">
        <f t="shared" ref="W31:X40" si="19">AVERAGE(K31,N31,Q31,T31)</f>
        <v>3799.3559635932211</v>
      </c>
      <c r="X31" s="36">
        <f t="shared" si="19"/>
        <v>3796.523793185806</v>
      </c>
      <c r="Y31" s="10">
        <f>W31/X31</f>
        <v>1.0007459904274796</v>
      </c>
    </row>
    <row r="32" spans="1:25" x14ac:dyDescent="0.2">
      <c r="I32" s="7" t="s">
        <v>58</v>
      </c>
      <c r="J32" s="7" t="s">
        <v>148</v>
      </c>
      <c r="K32" s="35">
        <f t="shared" ref="K32:K42" si="20">IFERROR(K51*10^6/K13,"-")</f>
        <v>3423.4404680187208</v>
      </c>
      <c r="L32" s="36">
        <f t="shared" si="15"/>
        <v>3393.2787768882299</v>
      </c>
      <c r="M32" s="10">
        <f t="shared" ref="M32:M42" si="21">IFERROR(K32/L32,"-")</f>
        <v>1.0088886569933255</v>
      </c>
      <c r="N32" s="35">
        <f t="shared" ref="N32:N42" si="22">IFERROR(N51*10^6/N13,"-")</f>
        <v>3472.7527789498445</v>
      </c>
      <c r="O32" s="36">
        <f t="shared" si="16"/>
        <v>3422.6242771462148</v>
      </c>
      <c r="P32" s="10">
        <f t="shared" ref="P32:P42" si="23">IFERROR(N32/O32,"-")</f>
        <v>1.0146462181485567</v>
      </c>
      <c r="Q32" s="35">
        <f t="shared" ref="Q32:Q42" si="24">IFERROR(Q51*10^6/Q13,"-")</f>
        <v>3445.6323704805491</v>
      </c>
      <c r="R32" s="36">
        <f t="shared" si="17"/>
        <v>3379.0608412461893</v>
      </c>
      <c r="S32" s="11">
        <f t="shared" ref="S32:S42" si="25">IFERROR(Q32/R32,"-")</f>
        <v>1.0197011928349322</v>
      </c>
      <c r="T32" s="35">
        <f t="shared" ref="T32:T42" si="26">IFERROR(T51*10^6/T13,"-")</f>
        <v>3582.9154211806504</v>
      </c>
      <c r="U32" s="36">
        <f t="shared" si="18"/>
        <v>3456.9701258113746</v>
      </c>
      <c r="V32" s="10">
        <f t="shared" ref="V32:V42" si="27">IFERROR(T32/U32,"-")</f>
        <v>1.0364322776262684</v>
      </c>
      <c r="W32" s="35">
        <f t="shared" si="19"/>
        <v>3481.1852596574413</v>
      </c>
      <c r="X32" s="36">
        <f t="shared" si="19"/>
        <v>3412.9835052730023</v>
      </c>
      <c r="Y32" s="10">
        <f t="shared" ref="Y32" si="28">W32/X32</f>
        <v>1.0199830307644524</v>
      </c>
    </row>
    <row r="33" spans="1:25" x14ac:dyDescent="0.2">
      <c r="I33" s="7" t="s">
        <v>63</v>
      </c>
      <c r="J33" s="7" t="s">
        <v>149</v>
      </c>
      <c r="K33" s="35">
        <f t="shared" si="20"/>
        <v>3537.4874872724367</v>
      </c>
      <c r="L33" s="36">
        <f t="shared" si="15"/>
        <v>3455.0990373225</v>
      </c>
      <c r="M33" s="10">
        <f t="shared" si="21"/>
        <v>1.0238454669634545</v>
      </c>
      <c r="N33" s="35">
        <f t="shared" si="22"/>
        <v>3574.8043623152093</v>
      </c>
      <c r="O33" s="36">
        <f t="shared" si="16"/>
        <v>3491.2060364247618</v>
      </c>
      <c r="P33" s="10">
        <f t="shared" si="23"/>
        <v>1.0239454002480066</v>
      </c>
      <c r="Q33" s="35">
        <f t="shared" si="24"/>
        <v>3568.3338306498322</v>
      </c>
      <c r="R33" s="36">
        <f t="shared" si="17"/>
        <v>3465.8026632826577</v>
      </c>
      <c r="S33" s="11">
        <f t="shared" si="25"/>
        <v>1.0295836714690678</v>
      </c>
      <c r="T33" s="35">
        <f t="shared" si="26"/>
        <v>3702.5843411768269</v>
      </c>
      <c r="U33" s="36">
        <f t="shared" si="18"/>
        <v>3564.5010238936966</v>
      </c>
      <c r="V33" s="10">
        <f t="shared" si="27"/>
        <v>1.0387384703658451</v>
      </c>
      <c r="W33" s="35">
        <f t="shared" si="19"/>
        <v>3595.8025053535762</v>
      </c>
      <c r="X33" s="36">
        <f>AVERAGE(L33,O33,R33,U33)</f>
        <v>3494.1521902309041</v>
      </c>
      <c r="Y33" s="10">
        <f>W33/X33</f>
        <v>1.029091553426571</v>
      </c>
    </row>
    <row r="34" spans="1:25" x14ac:dyDescent="0.2">
      <c r="I34" s="7" t="s">
        <v>60</v>
      </c>
      <c r="J34" s="7" t="s">
        <v>150</v>
      </c>
      <c r="K34" s="35">
        <f t="shared" si="20"/>
        <v>3630.0673157632255</v>
      </c>
      <c r="L34" s="36">
        <f t="shared" si="15"/>
        <v>3567.4934044490597</v>
      </c>
      <c r="M34" s="10">
        <f t="shared" si="21"/>
        <v>1.0175400215838182</v>
      </c>
      <c r="N34" s="35">
        <f t="shared" si="22"/>
        <v>3653.1113781002323</v>
      </c>
      <c r="O34" s="36">
        <f t="shared" si="16"/>
        <v>3598.3836766495192</v>
      </c>
      <c r="P34" s="10">
        <f t="shared" si="23"/>
        <v>1.0152089677945824</v>
      </c>
      <c r="Q34" s="35">
        <f t="shared" si="24"/>
        <v>3598.5703326006719</v>
      </c>
      <c r="R34" s="36">
        <f t="shared" si="17"/>
        <v>3563.6602717727465</v>
      </c>
      <c r="S34" s="11">
        <f t="shared" si="25"/>
        <v>1.0097961248170717</v>
      </c>
      <c r="T34" s="35">
        <f t="shared" si="26"/>
        <v>3757.8885522858645</v>
      </c>
      <c r="U34" s="36">
        <f t="shared" si="18"/>
        <v>3661.5595141001463</v>
      </c>
      <c r="V34" s="10">
        <f t="shared" si="27"/>
        <v>1.0263081995020888</v>
      </c>
      <c r="W34" s="35">
        <f t="shared" si="19"/>
        <v>3659.9093946874982</v>
      </c>
      <c r="X34" s="36">
        <f t="shared" si="19"/>
        <v>3597.7742167428678</v>
      </c>
      <c r="Y34" s="10">
        <f t="shared" ref="Y34:Y37" si="29">W34/X34</f>
        <v>1.0172704495061067</v>
      </c>
    </row>
    <row r="35" spans="1:25" x14ac:dyDescent="0.2">
      <c r="I35" s="7" t="s">
        <v>0</v>
      </c>
      <c r="J35" s="7" t="s">
        <v>155</v>
      </c>
      <c r="K35" s="35">
        <f t="shared" si="20"/>
        <v>3422.4711338694183</v>
      </c>
      <c r="L35" s="36">
        <f t="shared" si="15"/>
        <v>3401.2314440978121</v>
      </c>
      <c r="M35" s="10">
        <f t="shared" si="21"/>
        <v>1.0062447058133794</v>
      </c>
      <c r="N35" s="35">
        <f t="shared" si="22"/>
        <v>3451.9979027307782</v>
      </c>
      <c r="O35" s="36">
        <f t="shared" si="16"/>
        <v>3416.8879808986189</v>
      </c>
      <c r="P35" s="10">
        <f t="shared" si="23"/>
        <v>1.0102754090940158</v>
      </c>
      <c r="Q35" s="35">
        <f t="shared" si="24"/>
        <v>3437.3286423294453</v>
      </c>
      <c r="R35" s="36">
        <f t="shared" si="17"/>
        <v>3381.2645408577055</v>
      </c>
      <c r="S35" s="11">
        <f t="shared" si="25"/>
        <v>1.0165808089826414</v>
      </c>
      <c r="T35" s="35">
        <f t="shared" si="26"/>
        <v>3531.0138933264625</v>
      </c>
      <c r="U35" s="36">
        <f t="shared" si="18"/>
        <v>3470.5658486646548</v>
      </c>
      <c r="V35" s="10">
        <f t="shared" si="27"/>
        <v>1.0174173455562199</v>
      </c>
      <c r="W35" s="35">
        <f t="shared" si="19"/>
        <v>3460.7028930640258</v>
      </c>
      <c r="X35" s="36">
        <f t="shared" si="19"/>
        <v>3417.4874536296979</v>
      </c>
      <c r="Y35" s="10">
        <f t="shared" si="29"/>
        <v>1.0126453834931943</v>
      </c>
    </row>
    <row r="36" spans="1:25" x14ac:dyDescent="0.2">
      <c r="I36" s="7" t="s">
        <v>62</v>
      </c>
      <c r="J36" s="7" t="s">
        <v>154</v>
      </c>
      <c r="K36" s="35">
        <f t="shared" si="20"/>
        <v>3545.9557682945001</v>
      </c>
      <c r="L36" s="36">
        <f t="shared" si="15"/>
        <v>3510.4823752894195</v>
      </c>
      <c r="M36" s="10">
        <f t="shared" si="21"/>
        <v>1.0101049910561526</v>
      </c>
      <c r="N36" s="35">
        <f t="shared" si="22"/>
        <v>3584.0277198411468</v>
      </c>
      <c r="O36" s="36">
        <f t="shared" si="16"/>
        <v>3537.4988253867323</v>
      </c>
      <c r="P36" s="10">
        <f t="shared" si="23"/>
        <v>1.0131530487361584</v>
      </c>
      <c r="Q36" s="35">
        <f t="shared" si="24"/>
        <v>3559.2379160846676</v>
      </c>
      <c r="R36" s="36">
        <f t="shared" si="17"/>
        <v>3495.9551920252843</v>
      </c>
      <c r="S36" s="11">
        <f t="shared" si="25"/>
        <v>1.0181016977001704</v>
      </c>
      <c r="T36" s="35">
        <f t="shared" si="26"/>
        <v>3688.1575524514756</v>
      </c>
      <c r="U36" s="36">
        <f t="shared" si="18"/>
        <v>3573.4760437133646</v>
      </c>
      <c r="V36" s="10">
        <f t="shared" si="27"/>
        <v>1.0320924241089748</v>
      </c>
      <c r="W36" s="35">
        <f t="shared" si="19"/>
        <v>3594.3447391679479</v>
      </c>
      <c r="X36" s="36">
        <f>AVERAGE(L36,O36,R36,U36)</f>
        <v>3529.3531091036998</v>
      </c>
      <c r="Y36" s="10">
        <f t="shared" si="29"/>
        <v>1.0184146012187352</v>
      </c>
    </row>
    <row r="37" spans="1:25" x14ac:dyDescent="0.2">
      <c r="I37" s="7" t="s">
        <v>1</v>
      </c>
      <c r="J37" s="7" t="s">
        <v>1</v>
      </c>
      <c r="K37" s="35">
        <f t="shared" si="20"/>
        <v>3467.8789919643564</v>
      </c>
      <c r="L37" s="36">
        <f t="shared" si="15"/>
        <v>3436.9645016110044</v>
      </c>
      <c r="M37" s="10">
        <f t="shared" si="21"/>
        <v>1.0089947074922831</v>
      </c>
      <c r="N37" s="35">
        <f t="shared" si="22"/>
        <v>3502.8487389518241</v>
      </c>
      <c r="O37" s="36">
        <f t="shared" si="16"/>
        <v>3461.9706528383449</v>
      </c>
      <c r="P37" s="10">
        <f t="shared" si="23"/>
        <v>1.0118077506174019</v>
      </c>
      <c r="Q37" s="35">
        <f t="shared" si="24"/>
        <v>3485.5404884573891</v>
      </c>
      <c r="R37" s="36">
        <f t="shared" si="17"/>
        <v>3424.0737871692399</v>
      </c>
      <c r="S37" s="11">
        <f t="shared" si="25"/>
        <v>1.0179513366559092</v>
      </c>
      <c r="T37" s="35">
        <f t="shared" si="26"/>
        <v>3620.705428043615</v>
      </c>
      <c r="U37" s="36">
        <f t="shared" si="18"/>
        <v>3505.2968947513546</v>
      </c>
      <c r="V37" s="10">
        <f t="shared" si="27"/>
        <v>1.0329240394629815</v>
      </c>
      <c r="W37" s="35">
        <f t="shared" si="19"/>
        <v>3519.243411854296</v>
      </c>
      <c r="X37" s="36">
        <f t="shared" si="19"/>
        <v>3457.0764590924859</v>
      </c>
      <c r="Y37" s="10">
        <f t="shared" si="29"/>
        <v>1.0179825217918754</v>
      </c>
    </row>
    <row r="38" spans="1:25" x14ac:dyDescent="0.2">
      <c r="I38" s="7" t="s">
        <v>64</v>
      </c>
      <c r="J38" s="7" t="s">
        <v>153</v>
      </c>
      <c r="K38" s="35">
        <f t="shared" si="20"/>
        <v>3379.1650202095616</v>
      </c>
      <c r="L38" s="36">
        <f t="shared" si="15"/>
        <v>3388.845271968697</v>
      </c>
      <c r="M38" s="10">
        <f t="shared" si="21"/>
        <v>0.99714349550296466</v>
      </c>
      <c r="N38" s="35">
        <f t="shared" si="22"/>
        <v>3405.1269344643147</v>
      </c>
      <c r="O38" s="36">
        <f t="shared" si="16"/>
        <v>3413.2428269894767</v>
      </c>
      <c r="P38" s="10">
        <f t="shared" si="23"/>
        <v>0.99762223406404393</v>
      </c>
      <c r="Q38" s="35">
        <f t="shared" si="24"/>
        <v>3374.4880117567641</v>
      </c>
      <c r="R38" s="36">
        <f t="shared" si="17"/>
        <v>3371.4366816476827</v>
      </c>
      <c r="S38" s="11">
        <f t="shared" si="25"/>
        <v>1.0009050533636568</v>
      </c>
      <c r="T38" s="35">
        <f t="shared" si="26"/>
        <v>3531.3884843174528</v>
      </c>
      <c r="U38" s="36">
        <f t="shared" si="18"/>
        <v>3455.5700065632759</v>
      </c>
      <c r="V38" s="10">
        <f t="shared" si="27"/>
        <v>1.0219409468221372</v>
      </c>
      <c r="W38" s="35">
        <f t="shared" si="19"/>
        <v>3422.5421126870233</v>
      </c>
      <c r="X38" s="36">
        <f t="shared" si="19"/>
        <v>3407.2736967922829</v>
      </c>
      <c r="Y38" s="10">
        <f>W38/X38</f>
        <v>1.0044811239875195</v>
      </c>
    </row>
    <row r="39" spans="1:25" x14ac:dyDescent="0.2">
      <c r="I39" s="7" t="s">
        <v>2</v>
      </c>
      <c r="J39" s="7" t="s">
        <v>2</v>
      </c>
      <c r="K39" s="35">
        <f t="shared" si="20"/>
        <v>3298.9046736401674</v>
      </c>
      <c r="L39" s="36">
        <f t="shared" si="15"/>
        <v>3284.2046188930094</v>
      </c>
      <c r="M39" s="10">
        <f t="shared" si="21"/>
        <v>1.0044759862593802</v>
      </c>
      <c r="N39" s="35">
        <f t="shared" si="22"/>
        <v>3353.6601668124454</v>
      </c>
      <c r="O39" s="36">
        <f t="shared" si="16"/>
        <v>3303.7838320846095</v>
      </c>
      <c r="P39" s="10">
        <f t="shared" si="23"/>
        <v>1.0150967306769478</v>
      </c>
      <c r="Q39" s="35">
        <f t="shared" si="24"/>
        <v>3286.9022367140351</v>
      </c>
      <c r="R39" s="36">
        <f t="shared" si="17"/>
        <v>3266.7287796785954</v>
      </c>
      <c r="S39" s="11">
        <f t="shared" si="25"/>
        <v>1.0061754306512782</v>
      </c>
      <c r="T39" s="35">
        <f t="shared" si="26"/>
        <v>3402.2257259103549</v>
      </c>
      <c r="U39" s="36">
        <f t="shared" si="18"/>
        <v>3335.6345838076854</v>
      </c>
      <c r="V39" s="10">
        <f t="shared" si="27"/>
        <v>1.0199635602850281</v>
      </c>
      <c r="W39" s="35">
        <f t="shared" si="19"/>
        <v>3335.4232007692508</v>
      </c>
      <c r="X39" s="36">
        <f t="shared" si="19"/>
        <v>3297.5879536159746</v>
      </c>
      <c r="Y39" s="10">
        <f t="shared" ref="Y39:Y40" si="30">W39/X39</f>
        <v>1.0114736127392108</v>
      </c>
    </row>
    <row r="40" spans="1:25" x14ac:dyDescent="0.2">
      <c r="I40" s="7" t="s">
        <v>59</v>
      </c>
      <c r="J40" s="7" t="s">
        <v>152</v>
      </c>
      <c r="K40" s="35">
        <f t="shared" si="20"/>
        <v>3502.1455644183884</v>
      </c>
      <c r="L40" s="36">
        <f t="shared" si="15"/>
        <v>3466.5519673022459</v>
      </c>
      <c r="M40" s="10">
        <f t="shared" si="21"/>
        <v>1.0102677235050488</v>
      </c>
      <c r="N40" s="35">
        <f t="shared" si="22"/>
        <v>3541.8722203850243</v>
      </c>
      <c r="O40" s="36">
        <f t="shared" si="16"/>
        <v>3501.9819982758308</v>
      </c>
      <c r="P40" s="10">
        <f t="shared" si="23"/>
        <v>1.0113907559001825</v>
      </c>
      <c r="Q40" s="35">
        <f t="shared" si="24"/>
        <v>3500.0663256835937</v>
      </c>
      <c r="R40" s="36">
        <f t="shared" si="17"/>
        <v>3464.9213971620593</v>
      </c>
      <c r="S40" s="11">
        <f t="shared" si="25"/>
        <v>1.0101430666076061</v>
      </c>
      <c r="T40" s="35">
        <f t="shared" si="26"/>
        <v>3625.5558487400281</v>
      </c>
      <c r="U40" s="36">
        <f t="shared" si="18"/>
        <v>3547.8008891717836</v>
      </c>
      <c r="V40" s="10">
        <f t="shared" si="27"/>
        <v>1.02191638200598</v>
      </c>
      <c r="W40" s="35">
        <f t="shared" si="19"/>
        <v>3542.4099898067589</v>
      </c>
      <c r="X40" s="36">
        <f t="shared" si="19"/>
        <v>3495.31406297798</v>
      </c>
      <c r="Y40" s="10">
        <f t="shared" si="30"/>
        <v>1.0134740186375852</v>
      </c>
    </row>
    <row r="41" spans="1:25" x14ac:dyDescent="0.2">
      <c r="I41" s="7" t="s">
        <v>3</v>
      </c>
      <c r="J41" s="7" t="s">
        <v>151</v>
      </c>
      <c r="K41" s="35">
        <f t="shared" si="20"/>
        <v>3298.1871767376879</v>
      </c>
      <c r="L41" s="36">
        <f t="shared" si="15"/>
        <v>3282.7440888228616</v>
      </c>
      <c r="M41" s="10">
        <f t="shared" si="21"/>
        <v>1.0047043228156003</v>
      </c>
      <c r="N41" s="35">
        <f t="shared" si="22"/>
        <v>3316.1724838364062</v>
      </c>
      <c r="O41" s="36">
        <f t="shared" si="16"/>
        <v>3338.9979685130584</v>
      </c>
      <c r="P41" s="10">
        <f t="shared" si="23"/>
        <v>0.99316397167895942</v>
      </c>
      <c r="Q41" s="35">
        <f t="shared" si="24"/>
        <v>3320.1188130290025</v>
      </c>
      <c r="R41" s="36">
        <f t="shared" si="17"/>
        <v>3337.8930206964328</v>
      </c>
      <c r="S41" s="11">
        <f t="shared" si="25"/>
        <v>0.99467502177055334</v>
      </c>
      <c r="T41" s="35">
        <f t="shared" si="26"/>
        <v>3431.2776601199089</v>
      </c>
      <c r="U41" s="36">
        <f t="shared" si="18"/>
        <v>3403.9117635538819</v>
      </c>
      <c r="V41" s="10">
        <f t="shared" si="27"/>
        <v>1.0080395434626235</v>
      </c>
      <c r="W41" s="35">
        <f>AVERAGE(K41,N41,Q41,T41)</f>
        <v>3341.4390334307514</v>
      </c>
      <c r="X41" s="36">
        <f>AVERAGE(L41,O41,R41,U41)</f>
        <v>3340.8867103965586</v>
      </c>
      <c r="Y41" s="10">
        <f>W41/X41</f>
        <v>1.0001653222877849</v>
      </c>
    </row>
    <row r="42" spans="1:25" x14ac:dyDescent="0.2">
      <c r="I42" s="7" t="s">
        <v>121</v>
      </c>
      <c r="J42" s="7" t="s">
        <v>121</v>
      </c>
      <c r="K42" s="35">
        <f t="shared" si="20"/>
        <v>1683.5729677895254</v>
      </c>
      <c r="L42" s="36">
        <f t="shared" si="15"/>
        <v>3017.2509308510639</v>
      </c>
      <c r="M42" s="10">
        <f t="shared" si="21"/>
        <v>0.55798241723125319</v>
      </c>
      <c r="N42" s="35">
        <f t="shared" si="22"/>
        <v>1689.1214824313927</v>
      </c>
      <c r="O42" s="36">
        <f t="shared" si="16"/>
        <v>3045.7402247930536</v>
      </c>
      <c r="P42" s="10">
        <f t="shared" si="23"/>
        <v>0.55458488175765619</v>
      </c>
      <c r="Q42" s="35">
        <f t="shared" si="24"/>
        <v>1657.5011985216472</v>
      </c>
      <c r="R42" s="36">
        <f t="shared" si="17"/>
        <v>3020.5410399377593</v>
      </c>
      <c r="S42" s="11">
        <f t="shared" si="25"/>
        <v>0.54874314786856904</v>
      </c>
      <c r="T42" s="35">
        <f t="shared" si="26"/>
        <v>1715.0666913174473</v>
      </c>
      <c r="U42" s="36">
        <f t="shared" si="18"/>
        <v>3083.8439049835483</v>
      </c>
      <c r="V42" s="10">
        <f t="shared" si="27"/>
        <v>0.55614575320945003</v>
      </c>
      <c r="W42" s="35">
        <f t="shared" ref="W42:X42" si="31">AVERAGE(K42,N42,Q42,T42)</f>
        <v>1686.3155850150031</v>
      </c>
      <c r="X42" s="36">
        <f t="shared" si="31"/>
        <v>3041.8440251413563</v>
      </c>
      <c r="Y42" s="10">
        <f t="shared" ref="Y42" si="32">W42/X42</f>
        <v>0.55437279856472554</v>
      </c>
    </row>
    <row r="43" spans="1:25" x14ac:dyDescent="0.2">
      <c r="J43" s="7"/>
      <c r="K43" s="35"/>
      <c r="L43" s="36"/>
      <c r="M43" s="10"/>
      <c r="N43" s="35"/>
      <c r="O43" s="36"/>
      <c r="P43" s="10"/>
      <c r="Q43" s="35"/>
      <c r="R43" s="36"/>
      <c r="S43" s="11"/>
      <c r="T43" s="35"/>
      <c r="U43" s="36"/>
      <c r="V43" s="10"/>
      <c r="W43" s="35"/>
      <c r="X43" s="36"/>
      <c r="Y43" s="10"/>
    </row>
    <row r="44" spans="1:25" ht="12" thickBot="1" x14ac:dyDescent="0.25">
      <c r="J44" s="12" t="s">
        <v>4</v>
      </c>
      <c r="K44" s="13">
        <f>IFERROR(K63*10^6/K25,"-")</f>
        <v>3444.5272878733513</v>
      </c>
      <c r="L44" s="13">
        <f t="shared" si="15"/>
        <v>3428.0151149595163</v>
      </c>
      <c r="M44" s="14">
        <f>IFERROR(K44/L44,"-")</f>
        <v>1.0048168320033881</v>
      </c>
      <c r="N44" s="13">
        <f t="shared" ref="N44" si="33">IFERROR(N63*10^6/N25,"-")</f>
        <v>3482.8992108559301</v>
      </c>
      <c r="O44" s="13">
        <f t="shared" si="16"/>
        <v>3457.5385406051614</v>
      </c>
      <c r="P44" s="14">
        <f>IFERROR(N44/O44,"-")</f>
        <v>1.0073348915573708</v>
      </c>
      <c r="Q44" s="13">
        <f t="shared" ref="Q44" si="34">IFERROR(Q63*10^6/Q25,"-")</f>
        <v>3455.5865239487794</v>
      </c>
      <c r="R44" s="13">
        <f t="shared" si="17"/>
        <v>3421.3870453676227</v>
      </c>
      <c r="S44" s="14">
        <f>IFERROR(Q44/R44,"-")</f>
        <v>1.009995793556143</v>
      </c>
      <c r="T44" s="13">
        <f t="shared" ref="T44:X44" si="35">IFERROR(T63*10^6/T25,"-")</f>
        <v>3585.7445263009713</v>
      </c>
      <c r="U44" s="13">
        <f t="shared" si="18"/>
        <v>3503.7779605686619</v>
      </c>
      <c r="V44" s="14">
        <f>IFERROR(T44/U44,"-")</f>
        <v>1.0233937671435682</v>
      </c>
      <c r="W44" s="13">
        <f t="shared" si="35"/>
        <v>3490.0199313410935</v>
      </c>
      <c r="X44" s="13">
        <f t="shared" si="35"/>
        <v>3451.6104373732651</v>
      </c>
      <c r="Y44" s="15">
        <f t="shared" ref="Y44" si="36">W44/X44</f>
        <v>1.011127992183573</v>
      </c>
    </row>
    <row r="45" spans="1: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1:25" x14ac:dyDescent="0.2">
      <c r="A46" s="41"/>
      <c r="B46" s="41" t="str">
        <f>B27</f>
        <v>J</v>
      </c>
      <c r="C46" s="41" t="s">
        <v>5</v>
      </c>
      <c r="D46" s="41">
        <f>D27</f>
        <v>7</v>
      </c>
      <c r="E46" s="41" t="s">
        <v>5</v>
      </c>
      <c r="F46" s="41">
        <f>F27+1</f>
        <v>3</v>
      </c>
      <c r="G46" s="41"/>
      <c r="H46" s="41"/>
      <c r="I46" s="41"/>
      <c r="J46" s="41" t="s">
        <v>18</v>
      </c>
      <c r="K46" s="41"/>
      <c r="L46" s="41"/>
    </row>
    <row r="47" spans="1:25" ht="12" thickBot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25" x14ac:dyDescent="0.2">
      <c r="J48" s="82" t="s">
        <v>57</v>
      </c>
      <c r="K48" s="82" t="s">
        <v>8</v>
      </c>
      <c r="L48" s="83"/>
      <c r="M48" s="84"/>
      <c r="N48" s="82" t="s">
        <v>9</v>
      </c>
      <c r="O48" s="83"/>
      <c r="P48" s="84"/>
      <c r="Q48" s="83" t="s">
        <v>10</v>
      </c>
      <c r="R48" s="83"/>
      <c r="S48" s="83"/>
      <c r="T48" s="82" t="s">
        <v>11</v>
      </c>
      <c r="U48" s="83"/>
      <c r="V48" s="84"/>
      <c r="W48" s="83" t="s">
        <v>40</v>
      </c>
      <c r="X48" s="83"/>
      <c r="Y48" s="84"/>
    </row>
    <row r="49" spans="9:25" x14ac:dyDescent="0.2">
      <c r="J49" s="93"/>
      <c r="K49" s="3" t="s">
        <v>13</v>
      </c>
      <c r="L49" s="4" t="s">
        <v>14</v>
      </c>
      <c r="M49" s="5" t="s">
        <v>15</v>
      </c>
      <c r="N49" s="3" t="s">
        <v>13</v>
      </c>
      <c r="O49" s="4" t="s">
        <v>14</v>
      </c>
      <c r="P49" s="5" t="s">
        <v>15</v>
      </c>
      <c r="Q49" s="4" t="s">
        <v>13</v>
      </c>
      <c r="R49" s="4" t="s">
        <v>14</v>
      </c>
      <c r="S49" s="4" t="s">
        <v>15</v>
      </c>
      <c r="T49" s="3" t="s">
        <v>13</v>
      </c>
      <c r="U49" s="4" t="s">
        <v>14</v>
      </c>
      <c r="V49" s="5" t="s">
        <v>15</v>
      </c>
      <c r="W49" s="4" t="s">
        <v>13</v>
      </c>
      <c r="X49" s="4" t="s">
        <v>14</v>
      </c>
      <c r="Y49" s="5" t="s">
        <v>15</v>
      </c>
    </row>
    <row r="50" spans="9:25" x14ac:dyDescent="0.2">
      <c r="I50" s="7" t="s">
        <v>61</v>
      </c>
      <c r="J50" s="7" t="s">
        <v>147</v>
      </c>
      <c r="K50" s="35">
        <v>84.607769000000005</v>
      </c>
      <c r="L50" s="36">
        <v>85.070066349999991</v>
      </c>
      <c r="M50" s="10">
        <f>IFERROR(K50/L50,"-")</f>
        <v>0.9945656872054387</v>
      </c>
      <c r="N50" s="35">
        <v>82.07502092</v>
      </c>
      <c r="O50" s="36">
        <v>82.41216163</v>
      </c>
      <c r="P50" s="10">
        <f>IFERROR(N50/O50,"-")</f>
        <v>0.99590909031711072</v>
      </c>
      <c r="Q50" s="35">
        <v>78.30526571</v>
      </c>
      <c r="R50" s="36">
        <v>79.107412659999994</v>
      </c>
      <c r="S50" s="11">
        <f>IFERROR(Q50/R50,"-")</f>
        <v>0.98986002799197104</v>
      </c>
      <c r="T50" s="35">
        <v>77.329868919999996</v>
      </c>
      <c r="U50" s="36">
        <v>77.656609889999999</v>
      </c>
      <c r="V50" s="10">
        <f>IFERROR(T50/U50,"-")</f>
        <v>0.99579248990571656</v>
      </c>
      <c r="W50" s="35">
        <f t="shared" ref="W50:X61" si="37">AVERAGE(K50,N50,Q50,T50)</f>
        <v>80.579481137500011</v>
      </c>
      <c r="X50" s="36">
        <f t="shared" si="37"/>
        <v>81.061562632499999</v>
      </c>
      <c r="Y50" s="10">
        <f>W50/X50</f>
        <v>0.99405289659680574</v>
      </c>
    </row>
    <row r="51" spans="9:25" x14ac:dyDescent="0.2">
      <c r="I51" s="7" t="s">
        <v>58</v>
      </c>
      <c r="J51" s="7" t="s">
        <v>148</v>
      </c>
      <c r="K51" s="35">
        <v>489.35685081999998</v>
      </c>
      <c r="L51" s="36">
        <v>485.19729742999999</v>
      </c>
      <c r="M51" s="10">
        <f t="shared" ref="M51:M61" si="38">IFERROR(K51/L51,"-")</f>
        <v>1.0085729112920299</v>
      </c>
      <c r="N51" s="35">
        <v>472.42286979000005</v>
      </c>
      <c r="O51" s="36">
        <v>465.2313284</v>
      </c>
      <c r="P51" s="10">
        <f t="shared" ref="P51:P61" si="39">IFERROR(N51/O51,"-")</f>
        <v>1.0154579903609089</v>
      </c>
      <c r="Q51" s="35">
        <v>451.72240376999997</v>
      </c>
      <c r="R51" s="36">
        <v>442.31855725999998</v>
      </c>
      <c r="S51" s="11">
        <f t="shared" ref="S51:S61" si="40">IFERROR(Q51/R51,"-")</f>
        <v>1.0212603481261409</v>
      </c>
      <c r="T51" s="35">
        <v>447.79993517000003</v>
      </c>
      <c r="U51" s="36">
        <v>431.19742502999998</v>
      </c>
      <c r="V51" s="10">
        <f t="shared" ref="V51:V61" si="41">IFERROR(T51/U51,"-")</f>
        <v>1.0385032682856234</v>
      </c>
      <c r="W51" s="35">
        <f t="shared" si="37"/>
        <v>465.32551488749999</v>
      </c>
      <c r="X51" s="36">
        <f t="shared" si="37"/>
        <v>455.98615202999997</v>
      </c>
      <c r="Y51" s="10">
        <f t="shared" ref="Y51:Y59" si="42">W51/X51</f>
        <v>1.0204816808929882</v>
      </c>
    </row>
    <row r="52" spans="9:25" x14ac:dyDescent="0.2">
      <c r="I52" s="7" t="s">
        <v>63</v>
      </c>
      <c r="J52" s="7" t="s">
        <v>149</v>
      </c>
      <c r="K52" s="35">
        <v>132.71591806000001</v>
      </c>
      <c r="L52" s="36">
        <v>129.70472881999999</v>
      </c>
      <c r="M52" s="10">
        <f t="shared" si="38"/>
        <v>1.0232157244180269</v>
      </c>
      <c r="N52" s="35">
        <v>128.40339789000001</v>
      </c>
      <c r="O52" s="36">
        <v>124.74110589</v>
      </c>
      <c r="P52" s="10">
        <f t="shared" si="39"/>
        <v>1.0293591432741467</v>
      </c>
      <c r="Q52" s="35">
        <v>123.22170384</v>
      </c>
      <c r="R52" s="36">
        <v>119.45925154000001</v>
      </c>
      <c r="S52" s="11">
        <f t="shared" si="40"/>
        <v>1.0314956962436699</v>
      </c>
      <c r="T52" s="35">
        <v>122.26303753000001</v>
      </c>
      <c r="U52" s="36">
        <v>116.98973956</v>
      </c>
      <c r="V52" s="10">
        <f t="shared" si="41"/>
        <v>1.0450748757098951</v>
      </c>
      <c r="W52" s="35">
        <f t="shared" si="37"/>
        <v>126.65101433000001</v>
      </c>
      <c r="X52" s="36">
        <f>AVERAGE(L52,O52,R52,U52)</f>
        <v>122.72370645250001</v>
      </c>
      <c r="Y52" s="10">
        <f>W52/X52</f>
        <v>1.0320012163177297</v>
      </c>
    </row>
    <row r="53" spans="9:25" x14ac:dyDescent="0.2">
      <c r="I53" s="7" t="s">
        <v>60</v>
      </c>
      <c r="J53" s="7" t="s">
        <v>150</v>
      </c>
      <c r="K53" s="35">
        <v>94.624964719999994</v>
      </c>
      <c r="L53" s="36">
        <v>91.246099879999989</v>
      </c>
      <c r="M53" s="10">
        <f t="shared" si="38"/>
        <v>1.0370302384917671</v>
      </c>
      <c r="N53" s="35">
        <v>92.646557659999999</v>
      </c>
      <c r="O53" s="36">
        <v>88.397137739999991</v>
      </c>
      <c r="P53" s="10">
        <f t="shared" si="39"/>
        <v>1.0480719175828828</v>
      </c>
      <c r="Q53" s="35">
        <v>86.772326430000007</v>
      </c>
      <c r="R53" s="36">
        <v>84.059939220000004</v>
      </c>
      <c r="S53" s="11">
        <f t="shared" si="40"/>
        <v>1.0322672992054063</v>
      </c>
      <c r="T53" s="35">
        <v>85.815142980000005</v>
      </c>
      <c r="U53" s="36">
        <v>82.292048840000007</v>
      </c>
      <c r="V53" s="10">
        <f t="shared" si="41"/>
        <v>1.0428120843952973</v>
      </c>
      <c r="W53" s="35">
        <f t="shared" si="37"/>
        <v>89.964747947500001</v>
      </c>
      <c r="X53" s="36">
        <f t="shared" si="37"/>
        <v>86.498806419999994</v>
      </c>
      <c r="Y53" s="10">
        <f t="shared" si="42"/>
        <v>1.0400692410791303</v>
      </c>
    </row>
    <row r="54" spans="9:25" x14ac:dyDescent="0.2">
      <c r="I54" s="7" t="s">
        <v>0</v>
      </c>
      <c r="J54" s="7" t="s">
        <v>155</v>
      </c>
      <c r="K54" s="35">
        <v>135.34504346</v>
      </c>
      <c r="L54" s="36">
        <v>133.19559056999998</v>
      </c>
      <c r="M54" s="10">
        <f t="shared" si="38"/>
        <v>1.0161375679239952</v>
      </c>
      <c r="N54" s="35">
        <v>131.59361204999999</v>
      </c>
      <c r="O54" s="36">
        <v>127.85034679</v>
      </c>
      <c r="P54" s="10">
        <f t="shared" si="39"/>
        <v>1.0292784912515605</v>
      </c>
      <c r="Q54" s="35">
        <v>127.01960532</v>
      </c>
      <c r="R54" s="36">
        <v>122.36421053000001</v>
      </c>
      <c r="S54" s="11">
        <f t="shared" si="40"/>
        <v>1.0380453955436473</v>
      </c>
      <c r="T54" s="35">
        <v>123.33478428000001</v>
      </c>
      <c r="U54" s="36">
        <v>119.80493956000001</v>
      </c>
      <c r="V54" s="10">
        <f t="shared" si="41"/>
        <v>1.029463265312464</v>
      </c>
      <c r="W54" s="35">
        <f t="shared" si="37"/>
        <v>129.3232612775</v>
      </c>
      <c r="X54" s="36">
        <f t="shared" si="37"/>
        <v>125.80377186249999</v>
      </c>
      <c r="Y54" s="10">
        <f t="shared" si="42"/>
        <v>1.0279760245888869</v>
      </c>
    </row>
    <row r="55" spans="9:25" x14ac:dyDescent="0.2">
      <c r="I55" s="7" t="s">
        <v>62</v>
      </c>
      <c r="J55" s="7" t="s">
        <v>154</v>
      </c>
      <c r="K55" s="35">
        <v>71.376543659999996</v>
      </c>
      <c r="L55" s="36">
        <v>70.33528767</v>
      </c>
      <c r="M55" s="10">
        <f t="shared" si="38"/>
        <v>1.0148041761751991</v>
      </c>
      <c r="N55" s="35">
        <v>69.490713459999995</v>
      </c>
      <c r="O55" s="36">
        <v>67.535769700000003</v>
      </c>
      <c r="P55" s="10">
        <f t="shared" si="39"/>
        <v>1.0289467902518032</v>
      </c>
      <c r="Q55" s="35">
        <v>66.251654569999999</v>
      </c>
      <c r="R55" s="36">
        <v>64.585639639999997</v>
      </c>
      <c r="S55" s="11">
        <f t="shared" si="40"/>
        <v>1.0257954390370114</v>
      </c>
      <c r="T55" s="35">
        <v>65.745096529999998</v>
      </c>
      <c r="U55" s="36">
        <v>63.236911030000002</v>
      </c>
      <c r="V55" s="10">
        <f t="shared" si="41"/>
        <v>1.0396633146551086</v>
      </c>
      <c r="W55" s="35">
        <f t="shared" si="37"/>
        <v>68.21600205499999</v>
      </c>
      <c r="X55" s="36">
        <f>AVERAGE(L55,O55,R55,U55)</f>
        <v>66.423402010000004</v>
      </c>
      <c r="Y55" s="10">
        <f t="shared" si="42"/>
        <v>1.0269874771655043</v>
      </c>
    </row>
    <row r="56" spans="9:25" x14ac:dyDescent="0.2">
      <c r="I56" s="7" t="s">
        <v>1</v>
      </c>
      <c r="J56" s="7" t="s">
        <v>1</v>
      </c>
      <c r="K56" s="35">
        <v>87.175542099999987</v>
      </c>
      <c r="L56" s="36">
        <v>86.073242430000008</v>
      </c>
      <c r="M56" s="10">
        <f t="shared" si="38"/>
        <v>1.0128065312619823</v>
      </c>
      <c r="N56" s="35">
        <v>84.415151760000001</v>
      </c>
      <c r="O56" s="36">
        <v>82.857039999999998</v>
      </c>
      <c r="P56" s="10">
        <f t="shared" si="39"/>
        <v>1.0188048204473634</v>
      </c>
      <c r="Q56" s="35">
        <v>80.777400819999997</v>
      </c>
      <c r="R56" s="36">
        <v>79.280627819999992</v>
      </c>
      <c r="S56" s="11">
        <f t="shared" si="40"/>
        <v>1.0188794292017755</v>
      </c>
      <c r="T56" s="35">
        <v>80.357936269999996</v>
      </c>
      <c r="U56" s="36">
        <v>77.67138512999999</v>
      </c>
      <c r="V56" s="10">
        <f t="shared" si="41"/>
        <v>1.0345886858526274</v>
      </c>
      <c r="W56" s="35">
        <f t="shared" si="37"/>
        <v>83.181507737499999</v>
      </c>
      <c r="X56" s="36">
        <f t="shared" si="37"/>
        <v>81.47057384499999</v>
      </c>
      <c r="Y56" s="10">
        <f t="shared" si="42"/>
        <v>1.0210006363249031</v>
      </c>
    </row>
    <row r="57" spans="9:25" x14ac:dyDescent="0.2">
      <c r="I57" s="7" t="s">
        <v>64</v>
      </c>
      <c r="J57" s="7" t="s">
        <v>153</v>
      </c>
      <c r="K57" s="35">
        <v>131.25690688</v>
      </c>
      <c r="L57" s="36">
        <v>131.9988783</v>
      </c>
      <c r="M57" s="10">
        <f t="shared" si="38"/>
        <v>0.99437895662784581</v>
      </c>
      <c r="N57" s="35">
        <v>126.05098886</v>
      </c>
      <c r="O57" s="36">
        <v>126.50464344</v>
      </c>
      <c r="P57" s="10">
        <f t="shared" si="39"/>
        <v>0.99641392942058171</v>
      </c>
      <c r="Q57" s="35">
        <v>119.97654677</v>
      </c>
      <c r="R57" s="36">
        <v>120.55782201000001</v>
      </c>
      <c r="S57" s="11">
        <f t="shared" si="40"/>
        <v>0.99517845271000505</v>
      </c>
      <c r="T57" s="35">
        <v>118.89478749</v>
      </c>
      <c r="U57" s="36">
        <v>117.77823131999999</v>
      </c>
      <c r="V57" s="10">
        <f t="shared" si="41"/>
        <v>1.0094801573897503</v>
      </c>
      <c r="W57" s="35">
        <f t="shared" si="37"/>
        <v>124.04480749999999</v>
      </c>
      <c r="X57" s="36">
        <f t="shared" si="37"/>
        <v>124.20989376749999</v>
      </c>
      <c r="Y57" s="10">
        <f>W57/X57</f>
        <v>0.99867090887454568</v>
      </c>
    </row>
    <row r="58" spans="9:25" x14ac:dyDescent="0.2">
      <c r="I58" s="7" t="s">
        <v>2</v>
      </c>
      <c r="J58" s="7" t="s">
        <v>2</v>
      </c>
      <c r="K58" s="35">
        <v>55.19067519</v>
      </c>
      <c r="L58" s="36">
        <v>55.057030229999995</v>
      </c>
      <c r="M58" s="10">
        <f t="shared" si="38"/>
        <v>1.0024273913693076</v>
      </c>
      <c r="N58" s="35">
        <v>53.678684629999999</v>
      </c>
      <c r="O58" s="36">
        <v>52.945415520000005</v>
      </c>
      <c r="P58" s="10">
        <f t="shared" si="39"/>
        <v>1.013849529799667</v>
      </c>
      <c r="Q58" s="35">
        <v>50.654450369999999</v>
      </c>
      <c r="R58" s="36">
        <v>50.333724369999999</v>
      </c>
      <c r="S58" s="11">
        <f t="shared" si="40"/>
        <v>1.0063719902314869</v>
      </c>
      <c r="T58" s="35">
        <v>50.172622780000005</v>
      </c>
      <c r="U58" s="36">
        <v>49.018784670000002</v>
      </c>
      <c r="V58" s="10">
        <f t="shared" si="41"/>
        <v>1.0235386927229586</v>
      </c>
      <c r="W58" s="35">
        <f t="shared" si="37"/>
        <v>52.424108242500004</v>
      </c>
      <c r="X58" s="36">
        <f t="shared" si="37"/>
        <v>51.838738697499998</v>
      </c>
      <c r="Y58" s="10">
        <f t="shared" si="42"/>
        <v>1.0112921255359988</v>
      </c>
    </row>
    <row r="59" spans="9:25" x14ac:dyDescent="0.2">
      <c r="I59" s="7" t="s">
        <v>59</v>
      </c>
      <c r="J59" s="7" t="s">
        <v>152</v>
      </c>
      <c r="K59" s="35">
        <v>124.25262248</v>
      </c>
      <c r="L59" s="36">
        <v>122.86219346999999</v>
      </c>
      <c r="M59" s="10">
        <f t="shared" si="38"/>
        <v>1.0113169801932562</v>
      </c>
      <c r="N59" s="35">
        <v>119.95612835999999</v>
      </c>
      <c r="O59" s="36">
        <v>117.35768531000001</v>
      </c>
      <c r="P59" s="10">
        <f t="shared" si="39"/>
        <v>1.0221412261424228</v>
      </c>
      <c r="Q59" s="35">
        <v>114.69017336</v>
      </c>
      <c r="R59" s="36">
        <v>111.81990868000001</v>
      </c>
      <c r="S59" s="11">
        <f t="shared" si="40"/>
        <v>1.0256686373104986</v>
      </c>
      <c r="T59" s="35">
        <v>114.52405815</v>
      </c>
      <c r="U59" s="36">
        <v>109.35808869</v>
      </c>
      <c r="V59" s="10">
        <f t="shared" si="41"/>
        <v>1.0472390247660974</v>
      </c>
      <c r="W59" s="35">
        <f t="shared" si="37"/>
        <v>118.3557455875</v>
      </c>
      <c r="X59" s="36">
        <f t="shared" si="37"/>
        <v>115.3494690375</v>
      </c>
      <c r="Y59" s="10">
        <f t="shared" si="42"/>
        <v>1.0260623353976832</v>
      </c>
    </row>
    <row r="60" spans="9:25" x14ac:dyDescent="0.2">
      <c r="I60" s="7" t="s">
        <v>3</v>
      </c>
      <c r="J60" s="7" t="s">
        <v>151</v>
      </c>
      <c r="K60" s="35">
        <v>94.427098870000009</v>
      </c>
      <c r="L60" s="36">
        <v>93.64647952</v>
      </c>
      <c r="M60" s="10">
        <f t="shared" si="38"/>
        <v>1.0083358109562814</v>
      </c>
      <c r="N60" s="35">
        <v>89.758840620000001</v>
      </c>
      <c r="O60" s="36">
        <v>90.563608510000009</v>
      </c>
      <c r="P60" s="10">
        <f t="shared" si="39"/>
        <v>0.99111378286222829</v>
      </c>
      <c r="Q60" s="35">
        <v>82.767241889999994</v>
      </c>
      <c r="R60" s="36">
        <v>84.498728439999994</v>
      </c>
      <c r="S60" s="11">
        <f t="shared" si="40"/>
        <v>0.9795087265575898</v>
      </c>
      <c r="T60" s="35">
        <v>82.985450209999996</v>
      </c>
      <c r="U60" s="36">
        <v>82.560143830000001</v>
      </c>
      <c r="V60" s="10">
        <f t="shared" si="41"/>
        <v>1.0051514733413709</v>
      </c>
      <c r="W60" s="35">
        <f t="shared" si="37"/>
        <v>87.4846578975</v>
      </c>
      <c r="X60" s="36">
        <f t="shared" si="37"/>
        <v>87.817240075000001</v>
      </c>
      <c r="Y60" s="10">
        <f>W60/X60</f>
        <v>0.99621279173410637</v>
      </c>
    </row>
    <row r="61" spans="9:25" x14ac:dyDescent="0.2">
      <c r="I61" s="7" t="s">
        <v>121</v>
      </c>
      <c r="J61" s="7" t="s">
        <v>121</v>
      </c>
      <c r="K61" s="35">
        <v>6.84709126</v>
      </c>
      <c r="L61" s="36">
        <v>12.25245258</v>
      </c>
      <c r="M61" s="10">
        <f t="shared" si="38"/>
        <v>0.55883434074061933</v>
      </c>
      <c r="N61" s="35">
        <v>6.5858846600000005</v>
      </c>
      <c r="O61" s="36">
        <v>12.031587609999999</v>
      </c>
      <c r="P61" s="10">
        <f t="shared" si="39"/>
        <v>0.54738284534670822</v>
      </c>
      <c r="Q61" s="35">
        <v>6.2786145400000004</v>
      </c>
      <c r="R61" s="36">
        <v>11.64720625</v>
      </c>
      <c r="S61" s="11">
        <f t="shared" si="40"/>
        <v>0.53906614214889514</v>
      </c>
      <c r="T61" s="35">
        <v>6.2617084900000002</v>
      </c>
      <c r="U61" s="36">
        <v>11.52833367</v>
      </c>
      <c r="V61" s="10">
        <f t="shared" si="41"/>
        <v>0.54315815878011453</v>
      </c>
      <c r="W61" s="35">
        <f t="shared" si="37"/>
        <v>6.4933247375000001</v>
      </c>
      <c r="X61" s="36">
        <f t="shared" si="37"/>
        <v>11.864895027499999</v>
      </c>
      <c r="Y61" s="10">
        <f>W61/X61</f>
        <v>0.54727199207831345</v>
      </c>
    </row>
    <row r="62" spans="9:25" x14ac:dyDescent="0.2">
      <c r="J62" s="7"/>
      <c r="K62" s="35"/>
      <c r="L62" s="36"/>
      <c r="M62" s="10"/>
      <c r="N62" s="35"/>
      <c r="O62" s="36"/>
      <c r="P62" s="10"/>
      <c r="Q62" s="35"/>
      <c r="R62" s="36"/>
      <c r="S62" s="11"/>
      <c r="T62" s="35"/>
      <c r="U62" s="36"/>
      <c r="V62" s="10"/>
      <c r="W62" s="35"/>
      <c r="X62" s="36"/>
      <c r="Y62" s="10"/>
    </row>
    <row r="63" spans="9:25" ht="12" thickBot="1" x14ac:dyDescent="0.25">
      <c r="J63" s="12" t="s">
        <v>4</v>
      </c>
      <c r="K63" s="13">
        <f>SUM(K50:K61)</f>
        <v>1507.1770265</v>
      </c>
      <c r="L63" s="13">
        <f>SUM(L50:L61)</f>
        <v>1496.6393472499997</v>
      </c>
      <c r="M63" s="14">
        <f>IFERROR(K63/L63,"-")</f>
        <v>1.0070408941668965</v>
      </c>
      <c r="N63" s="13">
        <f>SUM(N50:N61)</f>
        <v>1457.07785066</v>
      </c>
      <c r="O63" s="13">
        <f>SUM(O50:O61)</f>
        <v>1438.4278305400003</v>
      </c>
      <c r="P63" s="14">
        <f>IFERROR(N63/O63,"-")</f>
        <v>1.0129655584548849</v>
      </c>
      <c r="Q63" s="13">
        <f>SUM(Q50:Q61)</f>
        <v>1388.4373873899999</v>
      </c>
      <c r="R63" s="13">
        <f>SUM(R50:R61)</f>
        <v>1370.0330284199999</v>
      </c>
      <c r="S63" s="14">
        <f>IFERROR(Q63/R63,"-")</f>
        <v>1.0134335148045481</v>
      </c>
      <c r="T63" s="13">
        <f>SUM(T50:T61)</f>
        <v>1375.4844287999999</v>
      </c>
      <c r="U63" s="13">
        <f>SUM(U50:U61)</f>
        <v>1339.0926412199999</v>
      </c>
      <c r="V63" s="14">
        <f>IFERROR(T63/U63,"-")</f>
        <v>1.0271764525170153</v>
      </c>
      <c r="W63" s="13">
        <f>SUM(W50:W61)</f>
        <v>1432.0441733374998</v>
      </c>
      <c r="X63" s="13">
        <f>SUM(X50:X61)</f>
        <v>1411.0482118575001</v>
      </c>
      <c r="Y63" s="15">
        <f>W63/X63</f>
        <v>1.0148796910719022</v>
      </c>
    </row>
    <row r="73" ht="15" customHeight="1" x14ac:dyDescent="0.2"/>
    <row r="74" ht="15" customHeight="1" x14ac:dyDescent="0.2"/>
    <row r="75" ht="15" customHeight="1" x14ac:dyDescent="0.2"/>
  </sheetData>
  <mergeCells count="18">
    <mergeCell ref="W48:Y48"/>
    <mergeCell ref="J29:J30"/>
    <mergeCell ref="K29:M29"/>
    <mergeCell ref="N29:P29"/>
    <mergeCell ref="Q29:S29"/>
    <mergeCell ref="T29:V29"/>
    <mergeCell ref="W29:Y29"/>
    <mergeCell ref="J48:J49"/>
    <mergeCell ref="K48:M48"/>
    <mergeCell ref="N48:P48"/>
    <mergeCell ref="Q48:S48"/>
    <mergeCell ref="T48:V48"/>
    <mergeCell ref="W10:Y10"/>
    <mergeCell ref="J10:J11"/>
    <mergeCell ref="K10:M10"/>
    <mergeCell ref="N10:P10"/>
    <mergeCell ref="Q10:S10"/>
    <mergeCell ref="T10:V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280B1-CB69-4484-A214-84324AB29EED}">
  <dimension ref="A2:AB120"/>
  <sheetViews>
    <sheetView zoomScaleNormal="100" workbookViewId="0">
      <selection activeCell="S18" sqref="S18"/>
    </sheetView>
  </sheetViews>
  <sheetFormatPr defaultColWidth="6.42578125" defaultRowHeight="11.25" x14ac:dyDescent="0.2"/>
  <cols>
    <col min="1" max="1" width="6.42578125" style="16" customWidth="1"/>
    <col min="2" max="2" width="2.28515625" style="45" bestFit="1" customWidth="1"/>
    <col min="3" max="3" width="1.5703125" style="45" bestFit="1" customWidth="1"/>
    <col min="4" max="4" width="2.140625" style="45" bestFit="1" customWidth="1"/>
    <col min="5" max="5" width="1.5703125" style="45" bestFit="1" customWidth="1"/>
    <col min="6" max="6" width="2.140625" style="45" customWidth="1"/>
    <col min="7" max="7" width="3.42578125" style="45" customWidth="1"/>
    <col min="8" max="8" width="1.5703125" style="45" hidden="1" customWidth="1"/>
    <col min="9" max="9" width="12.42578125" style="16" customWidth="1"/>
    <col min="10" max="10" width="12.28515625" style="16" bestFit="1" customWidth="1"/>
    <col min="11" max="11" width="10.28515625" style="16" bestFit="1" customWidth="1"/>
    <col min="12" max="12" width="9.28515625" style="16" bestFit="1" customWidth="1"/>
    <col min="13" max="13" width="5.7109375" style="16" bestFit="1" customWidth="1"/>
    <col min="14" max="14" width="8.7109375" style="16" customWidth="1"/>
    <col min="15" max="15" width="9.28515625" style="16" bestFit="1" customWidth="1"/>
    <col min="16" max="16" width="5.7109375" style="16" bestFit="1" customWidth="1"/>
    <col min="17" max="17" width="8.140625" style="16" bestFit="1" customWidth="1"/>
    <col min="18" max="18" width="9.28515625" style="16" bestFit="1" customWidth="1"/>
    <col min="19" max="19" width="5.7109375" style="16" bestFit="1" customWidth="1"/>
    <col min="20" max="20" width="8.140625" style="16" bestFit="1" customWidth="1"/>
    <col min="21" max="21" width="9.28515625" style="16" bestFit="1" customWidth="1"/>
    <col min="22" max="22" width="5.7109375" style="16" bestFit="1" customWidth="1"/>
    <col min="23" max="23" width="10" style="16" customWidth="1"/>
    <col min="24" max="24" width="9.28515625" style="16" bestFit="1" customWidth="1"/>
    <col min="25" max="25" width="8.28515625" style="16" bestFit="1" customWidth="1"/>
    <col min="26" max="16384" width="6.42578125" style="16"/>
  </cols>
  <sheetData>
    <row r="2" spans="1:25" x14ac:dyDescent="0.2">
      <c r="I2" s="80" t="s">
        <v>162</v>
      </c>
    </row>
    <row r="3" spans="1:25" x14ac:dyDescent="0.2">
      <c r="B3" s="16"/>
      <c r="C3" s="16"/>
      <c r="D3" s="16"/>
      <c r="E3" s="16"/>
      <c r="F3" s="16"/>
      <c r="G3" s="16"/>
      <c r="H3" s="16"/>
    </row>
    <row r="4" spans="1:25" x14ac:dyDescent="0.2">
      <c r="A4" s="40"/>
      <c r="B4" s="40" t="str">
        <f>letter</f>
        <v>J</v>
      </c>
      <c r="C4" s="40"/>
      <c r="D4" s="40"/>
      <c r="E4" s="40"/>
      <c r="F4" s="40"/>
      <c r="G4" s="40"/>
      <c r="H4" s="40"/>
      <c r="I4" s="40"/>
      <c r="J4" s="40"/>
    </row>
    <row r="5" spans="1:25" x14ac:dyDescent="0.2">
      <c r="B5" s="16"/>
      <c r="C5" s="16"/>
      <c r="D5" s="16"/>
      <c r="E5" s="16"/>
      <c r="F5" s="16"/>
      <c r="G5" s="16"/>
      <c r="H5" s="16"/>
    </row>
    <row r="6" spans="1:25" x14ac:dyDescent="0.2">
      <c r="A6" s="39"/>
      <c r="B6" s="39" t="str">
        <f>B4</f>
        <v>J</v>
      </c>
      <c r="C6" s="39" t="s">
        <v>5</v>
      </c>
      <c r="D6" s="39">
        <v>8</v>
      </c>
      <c r="E6" s="39"/>
      <c r="F6" s="39"/>
      <c r="G6" s="39"/>
      <c r="H6" s="39"/>
      <c r="I6" s="39" t="s">
        <v>66</v>
      </c>
      <c r="J6" s="39"/>
    </row>
    <row r="7" spans="1:25" x14ac:dyDescent="0.2">
      <c r="B7" s="16"/>
      <c r="C7" s="16"/>
      <c r="D7" s="16"/>
      <c r="E7" s="16"/>
      <c r="F7" s="16"/>
      <c r="G7" s="16"/>
      <c r="H7" s="16"/>
    </row>
    <row r="8" spans="1:25" x14ac:dyDescent="0.2">
      <c r="A8" s="41"/>
      <c r="B8" s="41" t="str">
        <f>B6</f>
        <v>J</v>
      </c>
      <c r="C8" s="41" t="s">
        <v>5</v>
      </c>
      <c r="D8" s="41">
        <f>D6</f>
        <v>8</v>
      </c>
      <c r="E8" s="41" t="s">
        <v>5</v>
      </c>
      <c r="F8" s="41">
        <v>1</v>
      </c>
      <c r="G8" s="41"/>
      <c r="H8" s="41"/>
      <c r="I8" s="41" t="s">
        <v>157</v>
      </c>
      <c r="J8" s="41"/>
    </row>
    <row r="9" spans="1:25" ht="12" thickBot="1" x14ac:dyDescent="0.25"/>
    <row r="10" spans="1:25" x14ac:dyDescent="0.2">
      <c r="I10" s="82" t="s">
        <v>7</v>
      </c>
      <c r="J10" s="82" t="s">
        <v>67</v>
      </c>
      <c r="K10" s="82" t="s">
        <v>8</v>
      </c>
      <c r="L10" s="83" t="str">
        <f>K10</f>
        <v>Q1</v>
      </c>
      <c r="M10" s="84"/>
      <c r="N10" s="82" t="s">
        <v>9</v>
      </c>
      <c r="O10" s="83" t="str">
        <f>N10</f>
        <v>Q2</v>
      </c>
      <c r="P10" s="84"/>
      <c r="Q10" s="83" t="s">
        <v>10</v>
      </c>
      <c r="R10" s="83" t="str">
        <f>Q10</f>
        <v>Q3</v>
      </c>
      <c r="S10" s="83"/>
      <c r="T10" s="82" t="s">
        <v>11</v>
      </c>
      <c r="U10" s="83" t="str">
        <f>T10</f>
        <v>Q4</v>
      </c>
      <c r="V10" s="84"/>
      <c r="W10" s="83" t="s">
        <v>12</v>
      </c>
      <c r="X10" s="83"/>
      <c r="Y10" s="84"/>
    </row>
    <row r="11" spans="1:25" x14ac:dyDescent="0.2">
      <c r="I11" s="93"/>
      <c r="J11" s="93"/>
      <c r="K11" s="3" t="s">
        <v>13</v>
      </c>
      <c r="L11" s="4" t="s">
        <v>14</v>
      </c>
      <c r="M11" s="5" t="s">
        <v>15</v>
      </c>
      <c r="N11" s="3" t="s">
        <v>13</v>
      </c>
      <c r="O11" s="4" t="s">
        <v>14</v>
      </c>
      <c r="P11" s="5" t="s">
        <v>15</v>
      </c>
      <c r="Q11" s="4" t="s">
        <v>13</v>
      </c>
      <c r="R11" s="4" t="s">
        <v>14</v>
      </c>
      <c r="S11" s="4" t="s">
        <v>15</v>
      </c>
      <c r="T11" s="3" t="s">
        <v>13</v>
      </c>
      <c r="U11" s="4" t="s">
        <v>14</v>
      </c>
      <c r="V11" s="5" t="s">
        <v>15</v>
      </c>
      <c r="W11" s="4" t="s">
        <v>13</v>
      </c>
      <c r="X11" s="4" t="s">
        <v>14</v>
      </c>
      <c r="Y11" s="5" t="s">
        <v>15</v>
      </c>
    </row>
    <row r="12" spans="1:25" ht="11.25" customHeight="1" x14ac:dyDescent="0.2">
      <c r="H12" s="7" t="s">
        <v>89</v>
      </c>
      <c r="I12" s="7" t="s">
        <v>125</v>
      </c>
      <c r="J12" s="7" t="s">
        <v>167</v>
      </c>
      <c r="K12" s="35">
        <v>4442</v>
      </c>
      <c r="L12" s="36">
        <v>4438.2</v>
      </c>
      <c r="M12" s="10">
        <f>IFERROR(K12/L12,"-")</f>
        <v>1.0008562029651662</v>
      </c>
      <c r="N12" s="35">
        <v>4360</v>
      </c>
      <c r="O12" s="36">
        <v>4347.8</v>
      </c>
      <c r="P12" s="10">
        <f>IFERROR(N12/O12,"-")</f>
        <v>1.002806016836101</v>
      </c>
      <c r="Q12" s="35">
        <v>4265</v>
      </c>
      <c r="R12" s="36">
        <v>4254.3999999999996</v>
      </c>
      <c r="S12" s="11">
        <f>IFERROR(Q12/R12,"-")</f>
        <v>1.0024915381722452</v>
      </c>
      <c r="T12" s="35">
        <v>4185</v>
      </c>
      <c r="U12" s="36">
        <v>4170.3999999999996</v>
      </c>
      <c r="V12" s="10">
        <f>IFERROR(T12/U12,"-")</f>
        <v>1.0035008632265492</v>
      </c>
      <c r="W12" s="35">
        <f t="shared" ref="W12:X26" si="0">AVERAGE(K12,N12,Q12,T12)</f>
        <v>4313</v>
      </c>
      <c r="X12" s="36">
        <f t="shared" si="0"/>
        <v>4302.7</v>
      </c>
      <c r="Y12" s="10">
        <f>W12/X12</f>
        <v>1.0023938457247774</v>
      </c>
    </row>
    <row r="13" spans="1:25" ht="11.25" customHeight="1" x14ac:dyDescent="0.2">
      <c r="I13" s="44" t="str">
        <f>H12</f>
        <v>SLH</v>
      </c>
      <c r="J13" s="7" t="s">
        <v>168</v>
      </c>
      <c r="K13" s="35">
        <v>2789</v>
      </c>
      <c r="L13" s="36">
        <v>2785</v>
      </c>
      <c r="M13" s="10">
        <f t="shared" ref="M13:M26" si="1">IFERROR(K13/L13,"-")</f>
        <v>1.0014362657091562</v>
      </c>
      <c r="N13" s="35">
        <v>2516</v>
      </c>
      <c r="O13" s="36">
        <v>2537</v>
      </c>
      <c r="P13" s="10">
        <f t="shared" ref="P13:P26" si="2">IFERROR(N13/O13,"-")</f>
        <v>0.99172250689791097</v>
      </c>
      <c r="Q13" s="35">
        <v>2349</v>
      </c>
      <c r="R13" s="36">
        <v>2368.6</v>
      </c>
      <c r="S13" s="11">
        <f t="shared" ref="S13:S26" si="3">IFERROR(Q13/R13,"-")</f>
        <v>0.99172506966140339</v>
      </c>
      <c r="T13" s="35">
        <v>2191</v>
      </c>
      <c r="U13" s="36">
        <v>2236.1999999999998</v>
      </c>
      <c r="V13" s="10">
        <f t="shared" ref="V13:V26" si="4">IFERROR(T13/U13,"-")</f>
        <v>0.97978713889634206</v>
      </c>
      <c r="W13" s="35">
        <f t="shared" si="0"/>
        <v>2461.25</v>
      </c>
      <c r="X13" s="36">
        <f t="shared" si="0"/>
        <v>2481.6999999999998</v>
      </c>
      <c r="Y13" s="10">
        <f t="shared" ref="Y13:Y44" si="5">W13/X13</f>
        <v>0.99175968086392396</v>
      </c>
    </row>
    <row r="14" spans="1:25" x14ac:dyDescent="0.2">
      <c r="I14" s="44" t="str">
        <f t="shared" ref="I14:I41" si="6">I13</f>
        <v>SLH</v>
      </c>
      <c r="J14" s="7" t="s">
        <v>169</v>
      </c>
      <c r="K14" s="35">
        <v>6835</v>
      </c>
      <c r="L14" s="36">
        <v>6824</v>
      </c>
      <c r="M14" s="10">
        <f t="shared" si="1"/>
        <v>1.0016119577960141</v>
      </c>
      <c r="N14" s="35">
        <v>6531</v>
      </c>
      <c r="O14" s="36">
        <v>6529.1</v>
      </c>
      <c r="P14" s="10">
        <f t="shared" si="2"/>
        <v>1.0002910048858189</v>
      </c>
      <c r="Q14" s="35">
        <v>6276</v>
      </c>
      <c r="R14" s="36">
        <v>6271.5</v>
      </c>
      <c r="S14" s="11">
        <f t="shared" si="3"/>
        <v>1.0007175316909831</v>
      </c>
      <c r="T14" s="35">
        <v>6039</v>
      </c>
      <c r="U14" s="36">
        <v>6042.1</v>
      </c>
      <c r="V14" s="10">
        <f t="shared" si="4"/>
        <v>0.99948693335098715</v>
      </c>
      <c r="W14" s="35">
        <f t="shared" si="0"/>
        <v>6420.25</v>
      </c>
      <c r="X14" s="36">
        <f t="shared" si="0"/>
        <v>6416.6749999999993</v>
      </c>
      <c r="Y14" s="10">
        <f t="shared" si="5"/>
        <v>1.0005571421335817</v>
      </c>
    </row>
    <row r="15" spans="1:25" x14ac:dyDescent="0.2">
      <c r="I15" s="44" t="str">
        <f t="shared" si="6"/>
        <v>SLH</v>
      </c>
      <c r="J15" s="7" t="s">
        <v>170</v>
      </c>
      <c r="K15" s="35">
        <v>3</v>
      </c>
      <c r="L15" s="36">
        <v>3</v>
      </c>
      <c r="M15" s="10">
        <f t="shared" si="1"/>
        <v>1</v>
      </c>
      <c r="N15" s="35">
        <v>3</v>
      </c>
      <c r="O15" s="36">
        <v>3</v>
      </c>
      <c r="P15" s="10">
        <f t="shared" si="2"/>
        <v>1</v>
      </c>
      <c r="Q15" s="35">
        <v>3</v>
      </c>
      <c r="R15" s="36">
        <v>2.9</v>
      </c>
      <c r="S15" s="11">
        <f t="shared" si="3"/>
        <v>1.0344827586206897</v>
      </c>
      <c r="T15" s="35">
        <v>3</v>
      </c>
      <c r="U15" s="36">
        <v>2.9</v>
      </c>
      <c r="V15" s="10">
        <f t="shared" si="4"/>
        <v>1.0344827586206897</v>
      </c>
      <c r="W15" s="35">
        <f t="shared" si="0"/>
        <v>3</v>
      </c>
      <c r="X15" s="36">
        <f t="shared" si="0"/>
        <v>2.95</v>
      </c>
      <c r="Y15" s="10">
        <f t="shared" si="5"/>
        <v>1.0169491525423728</v>
      </c>
    </row>
    <row r="16" spans="1:25" x14ac:dyDescent="0.2">
      <c r="I16" s="44" t="str">
        <f t="shared" si="6"/>
        <v>SLH</v>
      </c>
      <c r="J16" s="7" t="s">
        <v>171</v>
      </c>
      <c r="K16" s="35">
        <v>3653</v>
      </c>
      <c r="L16" s="36">
        <v>3649.8</v>
      </c>
      <c r="M16" s="10">
        <f t="shared" si="1"/>
        <v>1.0008767603704312</v>
      </c>
      <c r="N16" s="35">
        <v>3528</v>
      </c>
      <c r="O16" s="36">
        <v>3518.4</v>
      </c>
      <c r="P16" s="10">
        <f t="shared" si="2"/>
        <v>1.0027285129604366</v>
      </c>
      <c r="Q16" s="35">
        <v>3429</v>
      </c>
      <c r="R16" s="36">
        <v>3409.3</v>
      </c>
      <c r="S16" s="11">
        <f t="shared" si="3"/>
        <v>1.0057783122635144</v>
      </c>
      <c r="T16" s="35">
        <v>3328</v>
      </c>
      <c r="U16" s="36">
        <v>3305</v>
      </c>
      <c r="V16" s="10">
        <f t="shared" si="4"/>
        <v>1.0069591527987898</v>
      </c>
      <c r="W16" s="35">
        <f t="shared" si="0"/>
        <v>3484.5</v>
      </c>
      <c r="X16" s="36">
        <f t="shared" si="0"/>
        <v>3470.625</v>
      </c>
      <c r="Y16" s="10">
        <f t="shared" si="5"/>
        <v>1.0039978390059427</v>
      </c>
    </row>
    <row r="17" spans="8:28" x14ac:dyDescent="0.2">
      <c r="H17" s="16"/>
      <c r="I17" s="44" t="str">
        <f t="shared" si="6"/>
        <v>SLH</v>
      </c>
      <c r="J17" s="7" t="s">
        <v>172</v>
      </c>
      <c r="K17" s="35">
        <v>992</v>
      </c>
      <c r="L17" s="36">
        <v>989.8</v>
      </c>
      <c r="M17" s="10">
        <f t="shared" si="1"/>
        <v>1.0022226712467166</v>
      </c>
      <c r="N17" s="35">
        <v>973</v>
      </c>
      <c r="O17" s="36">
        <v>969.1</v>
      </c>
      <c r="P17" s="10">
        <f t="shared" si="2"/>
        <v>1.0040243524920029</v>
      </c>
      <c r="Q17" s="35">
        <v>949</v>
      </c>
      <c r="R17" s="36">
        <v>948.1</v>
      </c>
      <c r="S17" s="11">
        <f t="shared" si="3"/>
        <v>1.0009492669549624</v>
      </c>
      <c r="T17" s="35">
        <v>922</v>
      </c>
      <c r="U17" s="36">
        <v>931.1</v>
      </c>
      <c r="V17" s="10">
        <f t="shared" si="4"/>
        <v>0.99022661368274079</v>
      </c>
      <c r="W17" s="35">
        <f t="shared" si="0"/>
        <v>959</v>
      </c>
      <c r="X17" s="36">
        <f t="shared" si="0"/>
        <v>959.52499999999998</v>
      </c>
      <c r="Y17" s="10">
        <f t="shared" si="5"/>
        <v>0.99945285427685571</v>
      </c>
    </row>
    <row r="18" spans="8:28" x14ac:dyDescent="0.2">
      <c r="H18" s="16"/>
      <c r="I18" s="44" t="str">
        <f t="shared" si="6"/>
        <v>SLH</v>
      </c>
      <c r="J18" s="7" t="s">
        <v>173</v>
      </c>
      <c r="K18" s="35">
        <v>10443</v>
      </c>
      <c r="L18" s="36">
        <v>10434.799999999999</v>
      </c>
      <c r="M18" s="10">
        <f t="shared" si="1"/>
        <v>1.0007858320236134</v>
      </c>
      <c r="N18" s="35">
        <v>10133</v>
      </c>
      <c r="O18" s="36">
        <v>10110.799999999999</v>
      </c>
      <c r="P18" s="10">
        <f t="shared" si="2"/>
        <v>1.0021956719547416</v>
      </c>
      <c r="Q18" s="35">
        <v>9792</v>
      </c>
      <c r="R18" s="36">
        <v>9799.1</v>
      </c>
      <c r="S18" s="11">
        <f t="shared" si="3"/>
        <v>0.99927544366319354</v>
      </c>
      <c r="T18" s="35">
        <v>9530</v>
      </c>
      <c r="U18" s="36">
        <v>9525.2000000000007</v>
      </c>
      <c r="V18" s="10">
        <f t="shared" si="4"/>
        <v>1.0005039264267417</v>
      </c>
      <c r="W18" s="35">
        <f t="shared" si="0"/>
        <v>9974.5</v>
      </c>
      <c r="X18" s="36">
        <f t="shared" si="0"/>
        <v>9967.4749999999985</v>
      </c>
      <c r="Y18" s="10">
        <f t="shared" si="5"/>
        <v>1.0007047923370764</v>
      </c>
    </row>
    <row r="19" spans="8:28" x14ac:dyDescent="0.2">
      <c r="H19" s="16"/>
      <c r="I19" s="44" t="str">
        <f t="shared" si="6"/>
        <v>SLH</v>
      </c>
      <c r="J19" s="7" t="s">
        <v>174</v>
      </c>
      <c r="K19" s="35">
        <v>7827</v>
      </c>
      <c r="L19" s="36">
        <v>7819.5</v>
      </c>
      <c r="M19" s="10">
        <f t="shared" si="1"/>
        <v>1.0009591406100133</v>
      </c>
      <c r="N19" s="35">
        <v>7638</v>
      </c>
      <c r="O19" s="36">
        <v>7647</v>
      </c>
      <c r="P19" s="10">
        <f t="shared" si="2"/>
        <v>0.99882306786975283</v>
      </c>
      <c r="Q19" s="35">
        <v>7484</v>
      </c>
      <c r="R19" s="36">
        <v>7495.1</v>
      </c>
      <c r="S19" s="11">
        <f t="shared" si="3"/>
        <v>0.99851903243452389</v>
      </c>
      <c r="T19" s="35">
        <v>7349</v>
      </c>
      <c r="U19" s="36">
        <v>7353.7</v>
      </c>
      <c r="V19" s="10">
        <f t="shared" si="4"/>
        <v>0.99936086595863305</v>
      </c>
      <c r="W19" s="35">
        <f t="shared" si="0"/>
        <v>7574.5</v>
      </c>
      <c r="X19" s="36">
        <f t="shared" si="0"/>
        <v>7578.8249999999998</v>
      </c>
      <c r="Y19" s="10">
        <f t="shared" si="5"/>
        <v>0.99942933106385223</v>
      </c>
    </row>
    <row r="20" spans="8:28" x14ac:dyDescent="0.2">
      <c r="H20" s="16"/>
      <c r="I20" s="44" t="str">
        <f t="shared" si="6"/>
        <v>SLH</v>
      </c>
      <c r="J20" s="7" t="s">
        <v>175</v>
      </c>
      <c r="K20" s="35">
        <v>20</v>
      </c>
      <c r="L20" s="36">
        <v>20</v>
      </c>
      <c r="M20" s="10">
        <f t="shared" si="1"/>
        <v>1</v>
      </c>
      <c r="N20" s="35">
        <v>20</v>
      </c>
      <c r="O20" s="36">
        <v>19.2</v>
      </c>
      <c r="P20" s="10">
        <f t="shared" si="2"/>
        <v>1.0416666666666667</v>
      </c>
      <c r="Q20" s="35">
        <v>19</v>
      </c>
      <c r="R20" s="36">
        <v>18.600000000000001</v>
      </c>
      <c r="S20" s="11">
        <f t="shared" si="3"/>
        <v>1.021505376344086</v>
      </c>
      <c r="T20" s="35">
        <v>19</v>
      </c>
      <c r="U20" s="36">
        <v>18.3</v>
      </c>
      <c r="V20" s="10">
        <f t="shared" si="4"/>
        <v>1.0382513661202186</v>
      </c>
      <c r="W20" s="35">
        <f t="shared" si="0"/>
        <v>19.5</v>
      </c>
      <c r="X20" s="36">
        <f t="shared" si="0"/>
        <v>19.025000000000002</v>
      </c>
      <c r="Y20" s="10">
        <f t="shared" si="5"/>
        <v>1.0249671484888303</v>
      </c>
    </row>
    <row r="21" spans="8:28" x14ac:dyDescent="0.2">
      <c r="H21" s="16"/>
      <c r="I21" s="44" t="str">
        <f t="shared" si="6"/>
        <v>SLH</v>
      </c>
      <c r="J21" s="7" t="s">
        <v>161</v>
      </c>
      <c r="K21" s="35">
        <v>38901</v>
      </c>
      <c r="L21" s="36">
        <v>38841.39</v>
      </c>
      <c r="M21" s="10">
        <f t="shared" si="1"/>
        <v>1.0015347030577433</v>
      </c>
      <c r="N21" s="35">
        <v>38354</v>
      </c>
      <c r="O21" s="36">
        <v>38280.99</v>
      </c>
      <c r="P21" s="10">
        <f t="shared" si="2"/>
        <v>1.001907212953479</v>
      </c>
      <c r="Q21" s="35">
        <v>37842</v>
      </c>
      <c r="R21" s="36">
        <v>37766.69</v>
      </c>
      <c r="S21" s="11">
        <f t="shared" si="3"/>
        <v>1.001994085264025</v>
      </c>
      <c r="T21" s="35">
        <v>37299</v>
      </c>
      <c r="U21" s="36">
        <v>37227.49</v>
      </c>
      <c r="V21" s="10">
        <f t="shared" si="4"/>
        <v>1.0019208923298348</v>
      </c>
      <c r="W21" s="35">
        <f t="shared" si="0"/>
        <v>38099</v>
      </c>
      <c r="X21" s="36">
        <f t="shared" si="0"/>
        <v>38029.14</v>
      </c>
      <c r="Y21" s="10">
        <f t="shared" si="5"/>
        <v>1.0018370123542104</v>
      </c>
    </row>
    <row r="22" spans="8:28" x14ac:dyDescent="0.2">
      <c r="H22" s="16"/>
      <c r="I22" s="44" t="str">
        <f t="shared" si="6"/>
        <v>SLH</v>
      </c>
      <c r="J22" s="7" t="s">
        <v>176</v>
      </c>
      <c r="K22" s="35">
        <v>3064</v>
      </c>
      <c r="L22" s="36">
        <v>3061.9</v>
      </c>
      <c r="M22" s="10">
        <f t="shared" ref="M22" si="7">IFERROR(K22/L22,"-")</f>
        <v>1.0006858486560632</v>
      </c>
      <c r="N22" s="35">
        <v>2931</v>
      </c>
      <c r="O22" s="36">
        <v>2937</v>
      </c>
      <c r="P22" s="10">
        <f t="shared" ref="P22" si="8">IFERROR(N22/O22,"-")</f>
        <v>0.99795709908069463</v>
      </c>
      <c r="Q22" s="35">
        <v>2810</v>
      </c>
      <c r="R22" s="36">
        <v>2831</v>
      </c>
      <c r="S22" s="11">
        <f t="shared" ref="S22" si="9">IFERROR(Q22/R22,"-")</f>
        <v>0.99258212645708233</v>
      </c>
      <c r="T22" s="35">
        <v>2703</v>
      </c>
      <c r="U22" s="36">
        <v>2733.8</v>
      </c>
      <c r="V22" s="10">
        <f t="shared" ref="V22" si="10">IFERROR(T22/U22,"-")</f>
        <v>0.98873363084351451</v>
      </c>
      <c r="W22" s="35">
        <f t="shared" ref="W22" si="11">AVERAGE(K22,N22,Q22,T22)</f>
        <v>2877</v>
      </c>
      <c r="X22" s="36">
        <f t="shared" ref="X22" si="12">AVERAGE(L22,O22,R22,U22)</f>
        <v>2890.9250000000002</v>
      </c>
      <c r="Y22" s="10">
        <f t="shared" ref="Y22" si="13">W22/X22</f>
        <v>0.99518320260816173</v>
      </c>
    </row>
    <row r="23" spans="8:28" x14ac:dyDescent="0.2">
      <c r="H23" s="16"/>
      <c r="I23" s="44" t="str">
        <f t="shared" si="6"/>
        <v>SLH</v>
      </c>
      <c r="J23" s="7" t="s">
        <v>177</v>
      </c>
      <c r="K23" s="35">
        <v>2780</v>
      </c>
      <c r="L23" s="36">
        <v>2777.1</v>
      </c>
      <c r="M23" s="10">
        <f t="shared" si="1"/>
        <v>1.0010442547981708</v>
      </c>
      <c r="N23" s="35">
        <v>2727</v>
      </c>
      <c r="O23" s="36">
        <v>2722.8</v>
      </c>
      <c r="P23" s="10">
        <f t="shared" si="2"/>
        <v>1.0015425297487879</v>
      </c>
      <c r="Q23" s="35">
        <v>2674</v>
      </c>
      <c r="R23" s="36">
        <v>2665.1</v>
      </c>
      <c r="S23" s="11">
        <f t="shared" si="3"/>
        <v>1.0033394619338862</v>
      </c>
      <c r="T23" s="35">
        <v>2620</v>
      </c>
      <c r="U23" s="36">
        <v>2609.6999999999998</v>
      </c>
      <c r="V23" s="10">
        <f t="shared" si="4"/>
        <v>1.0039468138100165</v>
      </c>
      <c r="W23" s="35">
        <f t="shared" si="0"/>
        <v>2700.25</v>
      </c>
      <c r="X23" s="36">
        <f t="shared" si="0"/>
        <v>2693.6750000000002</v>
      </c>
      <c r="Y23" s="10">
        <f t="shared" si="5"/>
        <v>1.0024409032270039</v>
      </c>
    </row>
    <row r="24" spans="8:28" x14ac:dyDescent="0.2">
      <c r="H24" s="16"/>
      <c r="I24" s="44" t="str">
        <f t="shared" si="6"/>
        <v>SLH</v>
      </c>
      <c r="J24" s="7" t="s">
        <v>178</v>
      </c>
      <c r="K24" s="35">
        <v>1681</v>
      </c>
      <c r="L24" s="36">
        <v>1678.1</v>
      </c>
      <c r="M24" s="10">
        <f t="shared" si="1"/>
        <v>1.0017281449258091</v>
      </c>
      <c r="N24" s="35">
        <v>1646</v>
      </c>
      <c r="O24" s="36">
        <v>1640.9</v>
      </c>
      <c r="P24" s="10">
        <f t="shared" si="2"/>
        <v>1.0031080504601133</v>
      </c>
      <c r="Q24" s="35">
        <v>1615</v>
      </c>
      <c r="R24" s="36">
        <v>1609</v>
      </c>
      <c r="S24" s="11">
        <f t="shared" si="3"/>
        <v>1.0037290242386576</v>
      </c>
      <c r="T24" s="35">
        <v>1585</v>
      </c>
      <c r="U24" s="36">
        <v>1580.7</v>
      </c>
      <c r="V24" s="10">
        <f t="shared" si="4"/>
        <v>1.002720313785032</v>
      </c>
      <c r="W24" s="35">
        <f t="shared" si="0"/>
        <v>1631.75</v>
      </c>
      <c r="X24" s="36">
        <f t="shared" si="0"/>
        <v>1627.175</v>
      </c>
      <c r="Y24" s="10">
        <f t="shared" si="5"/>
        <v>1.0028116213683225</v>
      </c>
    </row>
    <row r="25" spans="8:28" x14ac:dyDescent="0.2">
      <c r="H25" s="16"/>
      <c r="I25" s="44" t="str">
        <f t="shared" si="6"/>
        <v>SLH</v>
      </c>
      <c r="J25" s="7" t="s">
        <v>179</v>
      </c>
      <c r="K25" s="35">
        <v>9508</v>
      </c>
      <c r="L25" s="36">
        <v>9503.5</v>
      </c>
      <c r="M25" s="10">
        <f t="shared" si="1"/>
        <v>1.0004735097595623</v>
      </c>
      <c r="N25" s="35">
        <v>9337</v>
      </c>
      <c r="O25" s="36">
        <v>9313</v>
      </c>
      <c r="P25" s="10">
        <f t="shared" si="2"/>
        <v>1.0025770428433374</v>
      </c>
      <c r="Q25" s="35">
        <v>9177</v>
      </c>
      <c r="R25" s="36">
        <v>9144.7999999999993</v>
      </c>
      <c r="S25" s="11">
        <f t="shared" si="3"/>
        <v>1.0035211267605635</v>
      </c>
      <c r="T25" s="35">
        <v>9030</v>
      </c>
      <c r="U25" s="36">
        <v>8978.5</v>
      </c>
      <c r="V25" s="10">
        <f t="shared" si="4"/>
        <v>1.0057359247090272</v>
      </c>
      <c r="W25" s="35">
        <f t="shared" si="0"/>
        <v>9263</v>
      </c>
      <c r="X25" s="36">
        <f t="shared" si="0"/>
        <v>9234.9500000000007</v>
      </c>
      <c r="Y25" s="10">
        <f t="shared" si="5"/>
        <v>1.0030373743225462</v>
      </c>
    </row>
    <row r="26" spans="8:28" x14ac:dyDescent="0.2">
      <c r="H26" s="16"/>
      <c r="I26" s="44" t="str">
        <f t="shared" si="6"/>
        <v>SLH</v>
      </c>
      <c r="J26" s="7" t="s">
        <v>180</v>
      </c>
      <c r="K26" s="35">
        <v>31</v>
      </c>
      <c r="L26" s="36">
        <v>31</v>
      </c>
      <c r="M26" s="10">
        <f t="shared" si="1"/>
        <v>1</v>
      </c>
      <c r="N26" s="35">
        <v>30</v>
      </c>
      <c r="O26" s="36">
        <v>29.3</v>
      </c>
      <c r="P26" s="10">
        <f t="shared" si="2"/>
        <v>1.0238907849829351</v>
      </c>
      <c r="Q26" s="35">
        <v>29</v>
      </c>
      <c r="R26" s="36">
        <v>28.7</v>
      </c>
      <c r="S26" s="11">
        <f t="shared" si="3"/>
        <v>1.0104529616724738</v>
      </c>
      <c r="T26" s="35">
        <v>30</v>
      </c>
      <c r="U26" s="36">
        <v>27.7</v>
      </c>
      <c r="V26" s="10">
        <f t="shared" si="4"/>
        <v>1.0830324909747293</v>
      </c>
      <c r="W26" s="35">
        <f t="shared" si="0"/>
        <v>30</v>
      </c>
      <c r="X26" s="36">
        <f t="shared" si="0"/>
        <v>29.175000000000001</v>
      </c>
      <c r="Y26" s="10">
        <f t="shared" si="5"/>
        <v>1.0282776349614395</v>
      </c>
    </row>
    <row r="27" spans="8:28" ht="12" thickBot="1" x14ac:dyDescent="0.25">
      <c r="H27" s="16"/>
      <c r="I27" s="44" t="s">
        <v>89</v>
      </c>
      <c r="J27" s="7"/>
      <c r="K27" s="35"/>
      <c r="L27" s="36"/>
      <c r="M27" s="10"/>
      <c r="N27" s="35"/>
      <c r="O27" s="36"/>
      <c r="P27" s="10"/>
      <c r="Q27" s="35"/>
      <c r="R27" s="36"/>
      <c r="S27" s="11"/>
      <c r="T27" s="35"/>
      <c r="U27" s="36"/>
      <c r="V27" s="10"/>
      <c r="W27" s="35"/>
      <c r="X27" s="36"/>
      <c r="Y27" s="10"/>
      <c r="Z27" s="46"/>
      <c r="AA27" s="46"/>
      <c r="AB27" s="46"/>
    </row>
    <row r="28" spans="8:28" ht="11.25" customHeight="1" x14ac:dyDescent="0.2">
      <c r="H28" s="47" t="s">
        <v>90</v>
      </c>
      <c r="I28" s="47" t="s">
        <v>126</v>
      </c>
      <c r="J28" s="47" t="s">
        <v>167</v>
      </c>
      <c r="K28" s="48">
        <v>4244</v>
      </c>
      <c r="L28" s="49">
        <v>4259.1000000000004</v>
      </c>
      <c r="M28" s="50">
        <f t="shared" ref="M28" si="14">IFERROR(K28/L28,"-")</f>
        <v>0.99645465004343636</v>
      </c>
      <c r="N28" s="48">
        <v>3897</v>
      </c>
      <c r="O28" s="49">
        <v>3860.6</v>
      </c>
      <c r="P28" s="50">
        <f t="shared" ref="P28" si="15">IFERROR(N28/O28,"-")</f>
        <v>1.0094285862301198</v>
      </c>
      <c r="Q28" s="48">
        <v>3672</v>
      </c>
      <c r="R28" s="49">
        <v>3638.8</v>
      </c>
      <c r="S28" s="51">
        <f t="shared" ref="S28" si="16">IFERROR(Q28/R28,"-")</f>
        <v>1.0091238869957129</v>
      </c>
      <c r="T28" s="48">
        <v>3446</v>
      </c>
      <c r="U28" s="49">
        <v>3427.7</v>
      </c>
      <c r="V28" s="50">
        <f t="shared" ref="V28" si="17">IFERROR(T28/U28,"-")</f>
        <v>1.0053388569594772</v>
      </c>
      <c r="W28" s="48">
        <f t="shared" ref="W28" si="18">AVERAGE(K28,N28,Q28,T28)</f>
        <v>3814.75</v>
      </c>
      <c r="X28" s="49">
        <f t="shared" ref="X28" si="19">AVERAGE(L28,O28,R28,U28)</f>
        <v>3796.55</v>
      </c>
      <c r="Y28" s="50">
        <f t="shared" ref="Y28" si="20">W28/X28</f>
        <v>1.0047938259735811</v>
      </c>
    </row>
    <row r="29" spans="8:28" x14ac:dyDescent="0.2">
      <c r="H29" s="16"/>
      <c r="I29" s="44" t="str">
        <f>H28</f>
        <v>JHD</v>
      </c>
      <c r="J29" s="7" t="s">
        <v>168</v>
      </c>
      <c r="K29" s="35">
        <v>1026</v>
      </c>
      <c r="L29" s="36">
        <v>1023.7</v>
      </c>
      <c r="M29" s="10">
        <f t="shared" ref="M29:M36" si="21">IFERROR(K29/L29,"-")</f>
        <v>1.0022467519781186</v>
      </c>
      <c r="N29" s="35">
        <v>901</v>
      </c>
      <c r="O29" s="36">
        <v>916.3</v>
      </c>
      <c r="P29" s="10">
        <f t="shared" ref="P29:P36" si="22">IFERROR(N29/O29,"-")</f>
        <v>0.98330241187384049</v>
      </c>
      <c r="Q29" s="35">
        <v>835</v>
      </c>
      <c r="R29" s="36">
        <v>848.9</v>
      </c>
      <c r="S29" s="11">
        <f t="shared" ref="S29:S36" si="23">IFERROR(Q29/R29,"-")</f>
        <v>0.98362586877135116</v>
      </c>
      <c r="T29" s="35">
        <v>773</v>
      </c>
      <c r="U29" s="36">
        <v>790.6</v>
      </c>
      <c r="V29" s="10">
        <f t="shared" ref="V29:V36" si="24">IFERROR(T29/U29,"-")</f>
        <v>0.97773842651151022</v>
      </c>
      <c r="W29" s="35">
        <f t="shared" ref="W29:W36" si="25">AVERAGE(K29,N29,Q29,T29)</f>
        <v>883.75</v>
      </c>
      <c r="X29" s="36">
        <f t="shared" ref="X29:X36" si="26">AVERAGE(L29,O29,R29,U29)</f>
        <v>894.875</v>
      </c>
      <c r="Y29" s="10">
        <f t="shared" ref="Y29:Y36" si="27">W29/X29</f>
        <v>0.9875680961028076</v>
      </c>
    </row>
    <row r="30" spans="8:28" x14ac:dyDescent="0.2">
      <c r="H30" s="16"/>
      <c r="I30" s="44" t="str">
        <f t="shared" si="6"/>
        <v>JHD</v>
      </c>
      <c r="J30" s="7" t="s">
        <v>169</v>
      </c>
      <c r="K30" s="35">
        <v>3338</v>
      </c>
      <c r="L30" s="36">
        <v>3342</v>
      </c>
      <c r="M30" s="10">
        <f t="shared" si="21"/>
        <v>0.99880311190903648</v>
      </c>
      <c r="N30" s="35">
        <v>3108</v>
      </c>
      <c r="O30" s="36">
        <v>3069.5</v>
      </c>
      <c r="P30" s="10">
        <f t="shared" si="22"/>
        <v>1.0125427594070695</v>
      </c>
      <c r="Q30" s="35">
        <v>2947</v>
      </c>
      <c r="R30" s="36">
        <v>2888.5</v>
      </c>
      <c r="S30" s="11">
        <f t="shared" si="23"/>
        <v>1.0202527263285441</v>
      </c>
      <c r="T30" s="35">
        <v>2793</v>
      </c>
      <c r="U30" s="36">
        <v>2727.8</v>
      </c>
      <c r="V30" s="10">
        <f t="shared" si="24"/>
        <v>1.0239020456045165</v>
      </c>
      <c r="W30" s="35">
        <f t="shared" si="25"/>
        <v>3046.5</v>
      </c>
      <c r="X30" s="36">
        <f t="shared" si="26"/>
        <v>3006.95</v>
      </c>
      <c r="Y30" s="10">
        <f t="shared" si="27"/>
        <v>1.0131528625351269</v>
      </c>
    </row>
    <row r="31" spans="8:28" x14ac:dyDescent="0.2">
      <c r="H31" s="16"/>
      <c r="I31" s="44" t="str">
        <f t="shared" si="6"/>
        <v>JHD</v>
      </c>
      <c r="J31" s="7" t="s">
        <v>170</v>
      </c>
      <c r="K31" s="35">
        <v>35</v>
      </c>
      <c r="L31" s="36">
        <v>34.9</v>
      </c>
      <c r="M31" s="10">
        <f t="shared" si="21"/>
        <v>1.002865329512894</v>
      </c>
      <c r="N31" s="35">
        <v>32</v>
      </c>
      <c r="O31" s="36">
        <v>32.700000000000003</v>
      </c>
      <c r="P31" s="10">
        <f t="shared" si="22"/>
        <v>0.97859327217125369</v>
      </c>
      <c r="Q31" s="35">
        <v>31</v>
      </c>
      <c r="R31" s="36">
        <v>31.3</v>
      </c>
      <c r="S31" s="11">
        <f t="shared" si="23"/>
        <v>0.99041533546325877</v>
      </c>
      <c r="T31" s="35">
        <v>31</v>
      </c>
      <c r="U31" s="36">
        <v>29.6</v>
      </c>
      <c r="V31" s="10">
        <f t="shared" si="24"/>
        <v>1.0472972972972971</v>
      </c>
      <c r="W31" s="35">
        <f t="shared" si="25"/>
        <v>32.25</v>
      </c>
      <c r="X31" s="36">
        <f t="shared" si="26"/>
        <v>32.125</v>
      </c>
      <c r="Y31" s="10">
        <f t="shared" si="27"/>
        <v>1.0038910505836576</v>
      </c>
    </row>
    <row r="32" spans="8:28" x14ac:dyDescent="0.2">
      <c r="H32" s="16"/>
      <c r="I32" s="44" t="str">
        <f t="shared" si="6"/>
        <v>JHD</v>
      </c>
      <c r="J32" s="7" t="s">
        <v>171</v>
      </c>
      <c r="K32" s="35">
        <v>3233</v>
      </c>
      <c r="L32" s="36">
        <v>3226.5</v>
      </c>
      <c r="M32" s="10">
        <f t="shared" si="21"/>
        <v>1.0020145668681233</v>
      </c>
      <c r="N32" s="35">
        <v>3060</v>
      </c>
      <c r="O32" s="36">
        <v>3048.9</v>
      </c>
      <c r="P32" s="10">
        <f t="shared" si="22"/>
        <v>1.0036406572862344</v>
      </c>
      <c r="Q32" s="35">
        <v>2941</v>
      </c>
      <c r="R32" s="36">
        <v>2911.2</v>
      </c>
      <c r="S32" s="11">
        <f t="shared" si="23"/>
        <v>1.0102363286617204</v>
      </c>
      <c r="T32" s="35">
        <v>2806</v>
      </c>
      <c r="U32" s="36">
        <v>2763.4</v>
      </c>
      <c r="V32" s="10">
        <f t="shared" si="24"/>
        <v>1.0154157921401172</v>
      </c>
      <c r="W32" s="35">
        <f t="shared" si="25"/>
        <v>3010</v>
      </c>
      <c r="X32" s="36">
        <f t="shared" si="26"/>
        <v>2987.4999999999995</v>
      </c>
      <c r="Y32" s="10">
        <f t="shared" si="27"/>
        <v>1.0075313807531383</v>
      </c>
    </row>
    <row r="33" spans="1:26" x14ac:dyDescent="0.2">
      <c r="H33" s="16"/>
      <c r="I33" s="44" t="str">
        <f t="shared" si="6"/>
        <v>JHD</v>
      </c>
      <c r="J33" s="7" t="s">
        <v>172</v>
      </c>
      <c r="K33" s="35">
        <v>655</v>
      </c>
      <c r="L33" s="36">
        <v>659.4</v>
      </c>
      <c r="M33" s="10">
        <f t="shared" si="21"/>
        <v>0.99332726721261755</v>
      </c>
      <c r="N33" s="35">
        <v>610</v>
      </c>
      <c r="O33" s="36">
        <v>606.1</v>
      </c>
      <c r="P33" s="10">
        <f t="shared" si="22"/>
        <v>1.006434581752186</v>
      </c>
      <c r="Q33" s="35">
        <v>573</v>
      </c>
      <c r="R33" s="36">
        <v>575.20000000000005</v>
      </c>
      <c r="S33" s="11">
        <f t="shared" si="23"/>
        <v>0.99617524339360219</v>
      </c>
      <c r="T33" s="35">
        <v>546</v>
      </c>
      <c r="U33" s="36">
        <v>548.29999999999995</v>
      </c>
      <c r="V33" s="10">
        <f t="shared" si="24"/>
        <v>0.99580521612256068</v>
      </c>
      <c r="W33" s="35">
        <f t="shared" si="25"/>
        <v>596</v>
      </c>
      <c r="X33" s="36">
        <f t="shared" si="26"/>
        <v>597.25</v>
      </c>
      <c r="Y33" s="10">
        <f t="shared" si="27"/>
        <v>0.99790707408957724</v>
      </c>
    </row>
    <row r="34" spans="1:26" x14ac:dyDescent="0.2">
      <c r="H34" s="16"/>
      <c r="I34" s="44" t="str">
        <f t="shared" si="6"/>
        <v>JHD</v>
      </c>
      <c r="J34" s="7" t="s">
        <v>173</v>
      </c>
      <c r="K34" s="35">
        <v>10925</v>
      </c>
      <c r="L34" s="36">
        <v>10941.9</v>
      </c>
      <c r="M34" s="10">
        <f t="shared" si="21"/>
        <v>0.99845547848179939</v>
      </c>
      <c r="N34" s="35">
        <v>10311</v>
      </c>
      <c r="O34" s="36">
        <v>10241.6</v>
      </c>
      <c r="P34" s="10">
        <f t="shared" si="22"/>
        <v>1.0067762849554758</v>
      </c>
      <c r="Q34" s="35">
        <v>9910</v>
      </c>
      <c r="R34" s="36">
        <v>9764.9</v>
      </c>
      <c r="S34" s="11">
        <f t="shared" si="23"/>
        <v>1.014859343157636</v>
      </c>
      <c r="T34" s="35">
        <v>9494</v>
      </c>
      <c r="U34" s="36">
        <v>9283.2000000000007</v>
      </c>
      <c r="V34" s="10">
        <f t="shared" si="24"/>
        <v>1.0227076870044811</v>
      </c>
      <c r="W34" s="35">
        <f t="shared" si="25"/>
        <v>10160</v>
      </c>
      <c r="X34" s="36">
        <f t="shared" si="26"/>
        <v>10057.900000000001</v>
      </c>
      <c r="Y34" s="10">
        <f t="shared" si="27"/>
        <v>1.0101512244106621</v>
      </c>
    </row>
    <row r="35" spans="1:26" x14ac:dyDescent="0.2">
      <c r="H35" s="16"/>
      <c r="I35" s="44" t="str">
        <f t="shared" si="6"/>
        <v>JHD</v>
      </c>
      <c r="J35" s="7" t="s">
        <v>174</v>
      </c>
      <c r="K35" s="35">
        <v>1931</v>
      </c>
      <c r="L35" s="36">
        <v>1929.2</v>
      </c>
      <c r="M35" s="10">
        <f t="shared" si="21"/>
        <v>1.0009330292349159</v>
      </c>
      <c r="N35" s="35">
        <v>1812</v>
      </c>
      <c r="O35" s="36">
        <v>1798.5</v>
      </c>
      <c r="P35" s="10">
        <f t="shared" si="22"/>
        <v>1.0075062552126772</v>
      </c>
      <c r="Q35" s="35">
        <v>1737</v>
      </c>
      <c r="R35" s="36">
        <v>1713.8</v>
      </c>
      <c r="S35" s="11">
        <f t="shared" si="23"/>
        <v>1.0135371688645116</v>
      </c>
      <c r="T35" s="35">
        <v>1663</v>
      </c>
      <c r="U35" s="36">
        <v>1626.4</v>
      </c>
      <c r="V35" s="10">
        <f t="shared" si="24"/>
        <v>1.0225036891293655</v>
      </c>
      <c r="W35" s="35">
        <f t="shared" si="25"/>
        <v>1785.75</v>
      </c>
      <c r="X35" s="36">
        <f t="shared" si="26"/>
        <v>1766.9749999999999</v>
      </c>
      <c r="Y35" s="10">
        <f t="shared" si="27"/>
        <v>1.0106255040393894</v>
      </c>
    </row>
    <row r="36" spans="1:26" x14ac:dyDescent="0.2">
      <c r="I36" s="44" t="str">
        <f t="shared" si="6"/>
        <v>JHD</v>
      </c>
      <c r="J36" s="7" t="s">
        <v>175</v>
      </c>
      <c r="K36" s="35">
        <v>775</v>
      </c>
      <c r="L36" s="36">
        <v>774.9</v>
      </c>
      <c r="M36" s="10">
        <f t="shared" si="21"/>
        <v>1.0001290489095367</v>
      </c>
      <c r="N36" s="35">
        <v>720</v>
      </c>
      <c r="O36" s="36">
        <v>686</v>
      </c>
      <c r="P36" s="10">
        <f t="shared" si="22"/>
        <v>1.0495626822157433</v>
      </c>
      <c r="Q36" s="35">
        <v>695</v>
      </c>
      <c r="R36" s="36">
        <v>655.9</v>
      </c>
      <c r="S36" s="11">
        <f t="shared" si="23"/>
        <v>1.0596127458454032</v>
      </c>
      <c r="T36" s="35">
        <v>673</v>
      </c>
      <c r="U36" s="36">
        <v>622.6</v>
      </c>
      <c r="V36" s="10">
        <f t="shared" si="24"/>
        <v>1.0809508512688724</v>
      </c>
      <c r="W36" s="35">
        <f t="shared" si="25"/>
        <v>715.75</v>
      </c>
      <c r="X36" s="36">
        <f t="shared" si="26"/>
        <v>684.85</v>
      </c>
      <c r="Y36" s="10">
        <f t="shared" si="27"/>
        <v>1.0451193692049354</v>
      </c>
    </row>
    <row r="37" spans="1:26" x14ac:dyDescent="0.2">
      <c r="I37" s="44" t="str">
        <f t="shared" si="6"/>
        <v>JHD</v>
      </c>
      <c r="J37" s="7" t="s">
        <v>161</v>
      </c>
      <c r="K37" s="35">
        <v>28109</v>
      </c>
      <c r="L37" s="36">
        <v>28149.59</v>
      </c>
      <c r="M37" s="10">
        <f t="shared" ref="M37:M42" si="28">IFERROR(K37/L37,"-")</f>
        <v>0.99855806070354847</v>
      </c>
      <c r="N37" s="35">
        <v>26381</v>
      </c>
      <c r="O37" s="36">
        <v>26181.59</v>
      </c>
      <c r="P37" s="10">
        <f t="shared" ref="P37:P42" si="29">IFERROR(N37/O37,"-")</f>
        <v>1.0076164205458873</v>
      </c>
      <c r="Q37" s="35">
        <v>25355</v>
      </c>
      <c r="R37" s="36">
        <v>24918.29</v>
      </c>
      <c r="S37" s="11">
        <f t="shared" ref="S37:S42" si="30">IFERROR(Q37/R37,"-")</f>
        <v>1.0175256809355697</v>
      </c>
      <c r="T37" s="35">
        <v>24202</v>
      </c>
      <c r="U37" s="36">
        <v>23690.89</v>
      </c>
      <c r="V37" s="10">
        <f t="shared" ref="V37:V42" si="31">IFERROR(T37/U37,"-")</f>
        <v>1.0215741156199705</v>
      </c>
      <c r="W37" s="35">
        <f t="shared" ref="W37:X42" si="32">AVERAGE(K37,N37,Q37,T37)</f>
        <v>26011.75</v>
      </c>
      <c r="X37" s="36">
        <f t="shared" si="32"/>
        <v>25735.09</v>
      </c>
      <c r="Y37" s="10">
        <f t="shared" ref="Y37:Y42" si="33">W37/X37</f>
        <v>1.0107503024081128</v>
      </c>
    </row>
    <row r="38" spans="1:26" x14ac:dyDescent="0.2">
      <c r="I38" s="44" t="str">
        <f t="shared" si="6"/>
        <v>JHD</v>
      </c>
      <c r="J38" s="7" t="s">
        <v>176</v>
      </c>
      <c r="K38" s="35">
        <v>1779</v>
      </c>
      <c r="L38" s="36">
        <v>1778.9</v>
      </c>
      <c r="M38" s="10">
        <f t="shared" si="28"/>
        <v>1.0000562145145877</v>
      </c>
      <c r="N38" s="35">
        <v>1691</v>
      </c>
      <c r="O38" s="36">
        <v>1673.8</v>
      </c>
      <c r="P38" s="10">
        <f t="shared" si="29"/>
        <v>1.01027601864022</v>
      </c>
      <c r="Q38" s="35">
        <v>1636</v>
      </c>
      <c r="R38" s="36">
        <v>1606</v>
      </c>
      <c r="S38" s="11">
        <f t="shared" si="30"/>
        <v>1.0186799501867996</v>
      </c>
      <c r="T38" s="35">
        <v>1567</v>
      </c>
      <c r="U38" s="36">
        <v>1537.3</v>
      </c>
      <c r="V38" s="10">
        <f t="shared" si="31"/>
        <v>1.0193195862876472</v>
      </c>
      <c r="W38" s="35">
        <f t="shared" si="32"/>
        <v>1668.25</v>
      </c>
      <c r="X38" s="36">
        <f t="shared" si="32"/>
        <v>1649</v>
      </c>
      <c r="Y38" s="10">
        <f t="shared" si="33"/>
        <v>1.0116737416616131</v>
      </c>
    </row>
    <row r="39" spans="1:26" x14ac:dyDescent="0.2">
      <c r="I39" s="44" t="str">
        <f t="shared" si="6"/>
        <v>JHD</v>
      </c>
      <c r="J39" s="7" t="s">
        <v>177</v>
      </c>
      <c r="K39" s="35">
        <v>785</v>
      </c>
      <c r="L39" s="36">
        <v>786.4</v>
      </c>
      <c r="M39" s="10">
        <f t="shared" si="28"/>
        <v>0.99821973550356058</v>
      </c>
      <c r="N39" s="35">
        <v>735</v>
      </c>
      <c r="O39" s="36">
        <v>726.7</v>
      </c>
      <c r="P39" s="10">
        <f t="shared" si="29"/>
        <v>1.0114214944268611</v>
      </c>
      <c r="Q39" s="35">
        <v>701</v>
      </c>
      <c r="R39" s="36">
        <v>688.9</v>
      </c>
      <c r="S39" s="11">
        <f t="shared" si="30"/>
        <v>1.0175642328349543</v>
      </c>
      <c r="T39" s="35">
        <v>659</v>
      </c>
      <c r="U39" s="36">
        <v>648.29999999999995</v>
      </c>
      <c r="V39" s="10">
        <f t="shared" si="31"/>
        <v>1.0165047046120623</v>
      </c>
      <c r="W39" s="35">
        <f t="shared" si="32"/>
        <v>720</v>
      </c>
      <c r="X39" s="36">
        <f t="shared" si="32"/>
        <v>712.57500000000005</v>
      </c>
      <c r="Y39" s="10">
        <f t="shared" si="33"/>
        <v>1.0104199557941269</v>
      </c>
    </row>
    <row r="40" spans="1:26" x14ac:dyDescent="0.2">
      <c r="I40" s="44" t="str">
        <f t="shared" si="6"/>
        <v>JHD</v>
      </c>
      <c r="J40" s="7" t="s">
        <v>178</v>
      </c>
      <c r="K40" s="35">
        <v>3559</v>
      </c>
      <c r="L40" s="36">
        <v>3567.3</v>
      </c>
      <c r="M40" s="10">
        <f t="shared" si="28"/>
        <v>0.99767331034676077</v>
      </c>
      <c r="N40" s="35">
        <v>3304</v>
      </c>
      <c r="O40" s="36">
        <v>3312.3</v>
      </c>
      <c r="P40" s="10">
        <f t="shared" si="29"/>
        <v>0.99749418832835179</v>
      </c>
      <c r="Q40" s="35">
        <v>3160</v>
      </c>
      <c r="R40" s="36">
        <v>3157</v>
      </c>
      <c r="S40" s="11">
        <f t="shared" si="30"/>
        <v>1.0009502692429522</v>
      </c>
      <c r="T40" s="35">
        <v>3028</v>
      </c>
      <c r="U40" s="36">
        <v>3025.2</v>
      </c>
      <c r="V40" s="10">
        <f t="shared" si="31"/>
        <v>1.0009255586407511</v>
      </c>
      <c r="W40" s="35">
        <f t="shared" si="32"/>
        <v>3262.75</v>
      </c>
      <c r="X40" s="36">
        <f t="shared" si="32"/>
        <v>3265.45</v>
      </c>
      <c r="Y40" s="10">
        <f t="shared" si="33"/>
        <v>0.9991731614325744</v>
      </c>
    </row>
    <row r="41" spans="1:26" x14ac:dyDescent="0.2">
      <c r="I41" s="44" t="str">
        <f t="shared" si="6"/>
        <v>JHD</v>
      </c>
      <c r="J41" s="7" t="s">
        <v>179</v>
      </c>
      <c r="K41" s="35">
        <v>3238</v>
      </c>
      <c r="L41" s="36">
        <v>3245</v>
      </c>
      <c r="M41" s="10">
        <f t="shared" si="28"/>
        <v>0.99784283513097072</v>
      </c>
      <c r="N41" s="35">
        <v>2998</v>
      </c>
      <c r="O41" s="36">
        <v>2965.5</v>
      </c>
      <c r="P41" s="10">
        <f t="shared" si="29"/>
        <v>1.0109593660428258</v>
      </c>
      <c r="Q41" s="35">
        <v>2859</v>
      </c>
      <c r="R41" s="36">
        <v>2792.8</v>
      </c>
      <c r="S41" s="11">
        <f t="shared" si="30"/>
        <v>1.0237038097966198</v>
      </c>
      <c r="T41" s="35">
        <v>2680</v>
      </c>
      <c r="U41" s="36">
        <v>2636.6</v>
      </c>
      <c r="V41" s="10">
        <f t="shared" si="31"/>
        <v>1.0164605931881969</v>
      </c>
      <c r="W41" s="35">
        <f t="shared" si="32"/>
        <v>2943.75</v>
      </c>
      <c r="X41" s="36">
        <f t="shared" si="32"/>
        <v>2909.9749999999999</v>
      </c>
      <c r="Y41" s="10">
        <f t="shared" si="33"/>
        <v>1.0116066289229289</v>
      </c>
    </row>
    <row r="42" spans="1:26" x14ac:dyDescent="0.2">
      <c r="I42" s="44"/>
      <c r="J42" s="7" t="s">
        <v>180</v>
      </c>
      <c r="K42" s="35">
        <v>180</v>
      </c>
      <c r="L42" s="36">
        <v>179.7</v>
      </c>
      <c r="M42" s="10">
        <f t="shared" si="28"/>
        <v>1.001669449081803</v>
      </c>
      <c r="N42" s="35">
        <v>171</v>
      </c>
      <c r="O42" s="36">
        <v>170.3</v>
      </c>
      <c r="P42" s="10">
        <f t="shared" si="29"/>
        <v>1.0041103934233704</v>
      </c>
      <c r="Q42" s="35">
        <v>165</v>
      </c>
      <c r="R42" s="36">
        <v>160.1</v>
      </c>
      <c r="S42" s="11">
        <f t="shared" si="30"/>
        <v>1.0306058713304185</v>
      </c>
      <c r="T42" s="35">
        <v>159</v>
      </c>
      <c r="U42" s="36">
        <v>150.30000000000001</v>
      </c>
      <c r="V42" s="10">
        <f t="shared" si="31"/>
        <v>1.0578842315369261</v>
      </c>
      <c r="W42" s="35">
        <f t="shared" si="32"/>
        <v>168.75</v>
      </c>
      <c r="X42" s="36">
        <f t="shared" si="32"/>
        <v>165.10000000000002</v>
      </c>
      <c r="Y42" s="10">
        <f t="shared" si="33"/>
        <v>1.0221078134463959</v>
      </c>
    </row>
    <row r="43" spans="1:26" x14ac:dyDescent="0.2">
      <c r="I43" s="44" t="str">
        <f>I41</f>
        <v>JHD</v>
      </c>
      <c r="J43" s="7"/>
      <c r="K43" s="35"/>
      <c r="L43" s="36"/>
      <c r="M43" s="10"/>
      <c r="N43" s="35"/>
      <c r="O43" s="36"/>
      <c r="P43" s="10"/>
      <c r="Q43" s="35"/>
      <c r="R43" s="36"/>
      <c r="S43" s="11"/>
      <c r="T43" s="35"/>
      <c r="U43" s="36"/>
      <c r="V43" s="10"/>
      <c r="W43" s="35"/>
      <c r="X43" s="36"/>
      <c r="Y43" s="10"/>
      <c r="Z43" s="46"/>
    </row>
    <row r="44" spans="1:26" ht="12" thickBot="1" x14ac:dyDescent="0.25">
      <c r="I44" s="12" t="s">
        <v>4</v>
      </c>
      <c r="J44" s="12"/>
      <c r="K44" s="13">
        <f>SUM(K12:K43)</f>
        <v>156781</v>
      </c>
      <c r="L44" s="13">
        <f>SUM(L12:L43)</f>
        <v>156755.57999999996</v>
      </c>
      <c r="M44" s="14">
        <f>IFERROR(K44/L44,"-")</f>
        <v>1.0001621632863087</v>
      </c>
      <c r="N44" s="13">
        <f>SUM(N12:N43)</f>
        <v>150458</v>
      </c>
      <c r="O44" s="13">
        <f>SUM(O12:O43)</f>
        <v>149895.77999999997</v>
      </c>
      <c r="P44" s="14">
        <f>IFERROR(N44/O44,"-")</f>
        <v>1.003750739347032</v>
      </c>
      <c r="Q44" s="13">
        <f>SUM(Q12:Q43)</f>
        <v>145930</v>
      </c>
      <c r="R44" s="13">
        <f>SUM(R12:R43)</f>
        <v>144964.47999999998</v>
      </c>
      <c r="S44" s="14">
        <f>IFERROR(Q44/R44,"-")</f>
        <v>1.0066603901866169</v>
      </c>
      <c r="T44" s="13">
        <f>SUM(T12:T43)</f>
        <v>141353</v>
      </c>
      <c r="U44" s="13">
        <f>SUM(U12:U43)</f>
        <v>140250.97999999998</v>
      </c>
      <c r="V44" s="14">
        <f>IFERROR(T44/U44,"-")</f>
        <v>1.007857485202599</v>
      </c>
      <c r="W44" s="13">
        <f>SUM(W12:W43)</f>
        <v>148630.5</v>
      </c>
      <c r="X44" s="13">
        <f>SUM(X12:X43)</f>
        <v>147966.70500000005</v>
      </c>
      <c r="Y44" s="15">
        <f t="shared" si="5"/>
        <v>1.0044861105746725</v>
      </c>
    </row>
    <row r="45" spans="1:26" x14ac:dyDescent="0.2">
      <c r="K45" s="52"/>
    </row>
    <row r="46" spans="1:26" x14ac:dyDescent="0.2">
      <c r="A46" s="41"/>
      <c r="B46" s="53" t="str">
        <f>B8</f>
        <v>J</v>
      </c>
      <c r="C46" s="53" t="s">
        <v>5</v>
      </c>
      <c r="D46" s="53">
        <f>D8</f>
        <v>8</v>
      </c>
      <c r="E46" s="53" t="s">
        <v>5</v>
      </c>
      <c r="F46" s="53">
        <f>F8+1</f>
        <v>2</v>
      </c>
      <c r="G46" s="53"/>
      <c r="H46" s="53"/>
      <c r="I46" s="41" t="s">
        <v>17</v>
      </c>
      <c r="J46" s="41"/>
      <c r="K46" s="54"/>
      <c r="L46" s="41"/>
      <c r="M46" s="41"/>
    </row>
    <row r="47" spans="1:26" ht="12" thickBot="1" x14ac:dyDescent="0.25">
      <c r="K47" s="52"/>
    </row>
    <row r="48" spans="1:26" x14ac:dyDescent="0.2">
      <c r="B48" s="16"/>
      <c r="C48" s="16"/>
      <c r="D48" s="16"/>
      <c r="E48" s="16"/>
      <c r="F48" s="16"/>
      <c r="G48" s="16"/>
      <c r="H48" s="16"/>
      <c r="I48" s="82" t="s">
        <v>7</v>
      </c>
      <c r="J48" s="82" t="s">
        <v>67</v>
      </c>
      <c r="K48" s="82" t="s">
        <v>8</v>
      </c>
      <c r="L48" s="83"/>
      <c r="M48" s="84"/>
      <c r="N48" s="82" t="s">
        <v>9</v>
      </c>
      <c r="O48" s="83"/>
      <c r="P48" s="84"/>
      <c r="Q48" s="83" t="s">
        <v>10</v>
      </c>
      <c r="R48" s="83"/>
      <c r="S48" s="83"/>
      <c r="T48" s="82" t="s">
        <v>11</v>
      </c>
      <c r="U48" s="83"/>
      <c r="V48" s="84"/>
      <c r="W48" s="83" t="s">
        <v>12</v>
      </c>
      <c r="X48" s="83"/>
      <c r="Y48" s="84"/>
    </row>
    <row r="49" spans="2:25" x14ac:dyDescent="0.2">
      <c r="B49" s="16"/>
      <c r="C49" s="16"/>
      <c r="D49" s="16"/>
      <c r="E49" s="16"/>
      <c r="F49" s="16"/>
      <c r="G49" s="16"/>
      <c r="H49" s="16"/>
      <c r="I49" s="93"/>
      <c r="J49" s="93"/>
      <c r="K49" s="3" t="s">
        <v>13</v>
      </c>
      <c r="L49" s="4" t="s">
        <v>14</v>
      </c>
      <c r="M49" s="5" t="s">
        <v>15</v>
      </c>
      <c r="N49" s="3" t="s">
        <v>13</v>
      </c>
      <c r="O49" s="4" t="s">
        <v>14</v>
      </c>
      <c r="P49" s="5" t="s">
        <v>15</v>
      </c>
      <c r="Q49" s="4" t="s">
        <v>13</v>
      </c>
      <c r="R49" s="4" t="s">
        <v>14</v>
      </c>
      <c r="S49" s="4" t="s">
        <v>15</v>
      </c>
      <c r="T49" s="3" t="s">
        <v>13</v>
      </c>
      <c r="U49" s="4" t="s">
        <v>14</v>
      </c>
      <c r="V49" s="5" t="s">
        <v>15</v>
      </c>
      <c r="W49" s="4" t="s">
        <v>13</v>
      </c>
      <c r="X49" s="4" t="s">
        <v>14</v>
      </c>
      <c r="Y49" s="5" t="s">
        <v>15</v>
      </c>
    </row>
    <row r="50" spans="2:25" ht="33.75" x14ac:dyDescent="0.2">
      <c r="B50" s="16"/>
      <c r="C50" s="16"/>
      <c r="D50" s="16"/>
      <c r="E50" s="16"/>
      <c r="F50" s="16"/>
      <c r="G50" s="16"/>
      <c r="H50" s="7" t="s">
        <v>89</v>
      </c>
      <c r="I50" s="7" t="s">
        <v>125</v>
      </c>
      <c r="J50" s="7" t="str">
        <f t="shared" ref="J50:J64" si="34">J12</f>
        <v>Accident</v>
      </c>
      <c r="K50" s="35">
        <f>IFERROR(K88*10^6/K12,"-")</f>
        <v>4333.6312089149023</v>
      </c>
      <c r="L50" s="36">
        <f t="shared" ref="L50:L64" si="35">IFERROR(L88*10^6/L12,"-")</f>
        <v>4356.8696791492048</v>
      </c>
      <c r="M50" s="10">
        <f>IFERROR(K50/L50,"-")</f>
        <v>0.99466624619379473</v>
      </c>
      <c r="N50" s="35">
        <f>IFERROR(N88*10^6/N12,"-")</f>
        <v>4336.0141834862388</v>
      </c>
      <c r="O50" s="36">
        <f t="shared" ref="O50:O64" si="36">IFERROR(O88*10^6/O12,"-")</f>
        <v>4355.6613413680479</v>
      </c>
      <c r="P50" s="10">
        <f>IFERROR(N50/O50,"-")</f>
        <v>0.99548928248961654</v>
      </c>
      <c r="Q50" s="35">
        <f>IFERROR(Q88*10^6/Q12,"-")</f>
        <v>4260.1995216881596</v>
      </c>
      <c r="R50" s="36">
        <f t="shared" ref="R50:R64" si="37">IFERROR(R88*10^6/R12,"-")</f>
        <v>4288.6767064685973</v>
      </c>
      <c r="S50" s="11">
        <f>IFERROR(Q50/R50,"-")</f>
        <v>0.99335991338832197</v>
      </c>
      <c r="T50" s="35">
        <f>IFERROR(T88*10^6/T12,"-")</f>
        <v>4368.8937586618877</v>
      </c>
      <c r="U50" s="36">
        <f t="shared" ref="U50:U64" si="38">IFERROR(U88*10^6/U12,"-")</f>
        <v>4348.7415164013055</v>
      </c>
      <c r="V50" s="10">
        <f>IFERROR(T50/U50,"-")</f>
        <v>1.0046340400284952</v>
      </c>
      <c r="W50" s="35">
        <f t="shared" ref="W50:X66" si="39">AVERAGE(K50,N50,Q50,T50)</f>
        <v>4324.6846681877969</v>
      </c>
      <c r="X50" s="36">
        <f t="shared" si="39"/>
        <v>4337.4873108467891</v>
      </c>
      <c r="Y50" s="10">
        <f>W50/X50</f>
        <v>0.99704837346106434</v>
      </c>
    </row>
    <row r="51" spans="2:25" x14ac:dyDescent="0.2">
      <c r="B51" s="16"/>
      <c r="C51" s="16"/>
      <c r="D51" s="16"/>
      <c r="E51" s="16"/>
      <c r="F51" s="16"/>
      <c r="G51" s="16"/>
      <c r="H51" s="16"/>
      <c r="I51" s="44" t="str">
        <f>H50</f>
        <v>SLH</v>
      </c>
      <c r="J51" s="7" t="str">
        <f t="shared" si="34"/>
        <v>Cancer</v>
      </c>
      <c r="K51" s="35">
        <f t="shared" ref="K51" si="40">IFERROR(K89*10^6/K13,"-")</f>
        <v>4111.7620760129075</v>
      </c>
      <c r="L51" s="36">
        <f t="shared" si="35"/>
        <v>4203.3608940754038</v>
      </c>
      <c r="M51" s="10">
        <f t="shared" ref="M51:M79" si="41">IFERROR(K51/L51,"-")</f>
        <v>0.97820819568655071</v>
      </c>
      <c r="N51" s="35">
        <f t="shared" ref="N51:N64" si="42">IFERROR(N89*10^6/N13,"-")</f>
        <v>4166.1117686804455</v>
      </c>
      <c r="O51" s="36">
        <f t="shared" si="36"/>
        <v>4229.3000472999611</v>
      </c>
      <c r="P51" s="10">
        <f t="shared" ref="P51:P79" si="43">IFERROR(N51/O51,"-")</f>
        <v>0.98505940039419626</v>
      </c>
      <c r="Q51" s="35">
        <f t="shared" ref="Q51:Q64" si="44">IFERROR(Q89*10^6/Q13,"-")</f>
        <v>4094.3159770114944</v>
      </c>
      <c r="R51" s="36">
        <f t="shared" si="37"/>
        <v>4160.2752005404036</v>
      </c>
      <c r="S51" s="11">
        <f t="shared" ref="S51:S79" si="45">IFERROR(Q51/R51,"-")</f>
        <v>0.98414546626138066</v>
      </c>
      <c r="T51" s="35">
        <f t="shared" ref="T51:T64" si="46">IFERROR(T89*10^6/T13,"-")</f>
        <v>4219.0310406207209</v>
      </c>
      <c r="U51" s="36">
        <f t="shared" si="38"/>
        <v>4216.6259994633756</v>
      </c>
      <c r="V51" s="10">
        <f t="shared" ref="V51:V79" si="47">IFERROR(T51/U51,"-")</f>
        <v>1.0005703709927443</v>
      </c>
      <c r="W51" s="35">
        <f t="shared" ref="W51:W63" si="48">AVERAGE(K51,N51,Q51,T51)</f>
        <v>4147.8052155813921</v>
      </c>
      <c r="X51" s="36">
        <f t="shared" ref="X51:X63" si="49">AVERAGE(L51,O51,R51,U51)</f>
        <v>4202.3905353447863</v>
      </c>
      <c r="Y51" s="10">
        <f t="shared" ref="Y51:Y63" si="50">W51/X51</f>
        <v>0.98701088837310647</v>
      </c>
    </row>
    <row r="52" spans="2:25" x14ac:dyDescent="0.2">
      <c r="B52" s="16"/>
      <c r="C52" s="16"/>
      <c r="D52" s="16"/>
      <c r="E52" s="16"/>
      <c r="F52" s="16"/>
      <c r="G52" s="16"/>
      <c r="H52" s="16"/>
      <c r="I52" s="44" t="str">
        <f t="shared" ref="I52:I79" si="51">I51</f>
        <v>SLH</v>
      </c>
      <c r="J52" s="7" t="str">
        <f t="shared" si="34"/>
        <v>Cardio</v>
      </c>
      <c r="K52" s="35">
        <f t="shared" ref="K52" si="52">IFERROR(K90*10^6/K14,"-")</f>
        <v>4305.3411792245797</v>
      </c>
      <c r="L52" s="36">
        <f t="shared" si="35"/>
        <v>4316.4466016998831</v>
      </c>
      <c r="M52" s="10">
        <f t="shared" si="41"/>
        <v>0.99742718409375664</v>
      </c>
      <c r="N52" s="35">
        <f t="shared" si="42"/>
        <v>4304.6038309600372</v>
      </c>
      <c r="O52" s="36">
        <f t="shared" si="36"/>
        <v>4320.4966258749291</v>
      </c>
      <c r="P52" s="10">
        <f t="shared" si="43"/>
        <v>0.99632153516340882</v>
      </c>
      <c r="Q52" s="35">
        <f t="shared" si="44"/>
        <v>4206.7791411727212</v>
      </c>
      <c r="R52" s="36">
        <f t="shared" si="37"/>
        <v>4250.5168763453721</v>
      </c>
      <c r="S52" s="11">
        <f t="shared" si="45"/>
        <v>0.98971001964112726</v>
      </c>
      <c r="T52" s="35">
        <f t="shared" si="46"/>
        <v>4309.7522950819675</v>
      </c>
      <c r="U52" s="36">
        <f t="shared" si="38"/>
        <v>4303.574879594843</v>
      </c>
      <c r="V52" s="10">
        <f t="shared" si="47"/>
        <v>1.0014354148957449</v>
      </c>
      <c r="W52" s="35">
        <f t="shared" si="48"/>
        <v>4281.6191116098262</v>
      </c>
      <c r="X52" s="36">
        <f t="shared" si="49"/>
        <v>4297.7587458787566</v>
      </c>
      <c r="Y52" s="10">
        <f t="shared" si="50"/>
        <v>0.99624463930545026</v>
      </c>
    </row>
    <row r="53" spans="2:25" x14ac:dyDescent="0.2">
      <c r="B53" s="16"/>
      <c r="C53" s="16"/>
      <c r="D53" s="16"/>
      <c r="E53" s="16"/>
      <c r="F53" s="16"/>
      <c r="G53" s="16"/>
      <c r="H53" s="16"/>
      <c r="I53" s="44" t="str">
        <f t="shared" si="51"/>
        <v>SLH</v>
      </c>
      <c r="J53" s="7" t="str">
        <f t="shared" si="34"/>
        <v>Ill-defined</v>
      </c>
      <c r="K53" s="35">
        <f t="shared" ref="K53" si="53">IFERROR(K91*10^6/K15,"-")</f>
        <v>4400.93</v>
      </c>
      <c r="L53" s="36">
        <f t="shared" si="35"/>
        <v>3210.2900000000004</v>
      </c>
      <c r="M53" s="10">
        <f t="shared" si="41"/>
        <v>1.3708823813424955</v>
      </c>
      <c r="N53" s="35">
        <f t="shared" si="42"/>
        <v>5080.8766666666661</v>
      </c>
      <c r="O53" s="36">
        <f t="shared" si="36"/>
        <v>3312.1</v>
      </c>
      <c r="P53" s="10">
        <f t="shared" si="43"/>
        <v>1.5340348016867444</v>
      </c>
      <c r="Q53" s="35">
        <f t="shared" si="44"/>
        <v>5057.1966666666667</v>
      </c>
      <c r="R53" s="36">
        <f t="shared" si="37"/>
        <v>3313.596551724138</v>
      </c>
      <c r="S53" s="11">
        <f t="shared" si="45"/>
        <v>1.5261956571132038</v>
      </c>
      <c r="T53" s="35">
        <f t="shared" si="46"/>
        <v>3917.646666666667</v>
      </c>
      <c r="U53" s="36">
        <f t="shared" si="38"/>
        <v>3384.0068965517244</v>
      </c>
      <c r="V53" s="10">
        <f t="shared" si="47"/>
        <v>1.1576946461482442</v>
      </c>
      <c r="W53" s="35">
        <f t="shared" si="48"/>
        <v>4614.1625000000004</v>
      </c>
      <c r="X53" s="36">
        <f t="shared" si="49"/>
        <v>3304.9983620689654</v>
      </c>
      <c r="Y53" s="10">
        <f t="shared" si="50"/>
        <v>1.3961164256406722</v>
      </c>
    </row>
    <row r="54" spans="2:25" x14ac:dyDescent="0.2">
      <c r="B54" s="16"/>
      <c r="C54" s="16"/>
      <c r="D54" s="16"/>
      <c r="E54" s="16"/>
      <c r="F54" s="16"/>
      <c r="G54" s="16"/>
      <c r="H54" s="16"/>
      <c r="I54" s="44" t="str">
        <f t="shared" si="51"/>
        <v>SLH</v>
      </c>
      <c r="J54" s="7" t="str">
        <f t="shared" si="34"/>
        <v>Immune</v>
      </c>
      <c r="K54" s="35">
        <f t="shared" ref="K54" si="54">IFERROR(K92*10^6/K16,"-")</f>
        <v>4479.507139337531</v>
      </c>
      <c r="L54" s="36">
        <f t="shared" si="35"/>
        <v>4482.5847553290587</v>
      </c>
      <c r="M54" s="10">
        <f t="shared" si="41"/>
        <v>0.99931342826527292</v>
      </c>
      <c r="N54" s="35">
        <f t="shared" si="42"/>
        <v>4472.0884155328795</v>
      </c>
      <c r="O54" s="36">
        <f t="shared" si="36"/>
        <v>4476.9433151432468</v>
      </c>
      <c r="P54" s="10">
        <f t="shared" si="43"/>
        <v>0.99891557715418344</v>
      </c>
      <c r="Q54" s="35">
        <f t="shared" si="44"/>
        <v>4380.7405978419365</v>
      </c>
      <c r="R54" s="36">
        <f t="shared" si="37"/>
        <v>4394.3012113923678</v>
      </c>
      <c r="S54" s="11">
        <f t="shared" si="45"/>
        <v>0.99691404551074581</v>
      </c>
      <c r="T54" s="35">
        <f t="shared" si="46"/>
        <v>4486.4145282451927</v>
      </c>
      <c r="U54" s="36">
        <f t="shared" si="38"/>
        <v>4442.5673494704988</v>
      </c>
      <c r="V54" s="10">
        <f t="shared" si="47"/>
        <v>1.0098697836916124</v>
      </c>
      <c r="W54" s="35">
        <f t="shared" si="48"/>
        <v>4454.6876702393856</v>
      </c>
      <c r="X54" s="36">
        <f t="shared" si="49"/>
        <v>4449.0991578337926</v>
      </c>
      <c r="Y54" s="10">
        <f t="shared" si="50"/>
        <v>1.0012560997647699</v>
      </c>
    </row>
    <row r="55" spans="2:25" x14ac:dyDescent="0.2">
      <c r="B55" s="16"/>
      <c r="C55" s="16"/>
      <c r="D55" s="16"/>
      <c r="E55" s="16"/>
      <c r="F55" s="16"/>
      <c r="G55" s="16"/>
      <c r="H55" s="16"/>
      <c r="I55" s="44" t="str">
        <f t="shared" si="51"/>
        <v>SLH</v>
      </c>
      <c r="J55" s="7" t="str">
        <f t="shared" si="34"/>
        <v>Infectious</v>
      </c>
      <c r="K55" s="35">
        <f t="shared" ref="K55" si="55">IFERROR(K93*10^6/K17,"-")</f>
        <v>4529.2181451612905</v>
      </c>
      <c r="L55" s="36">
        <f t="shared" si="35"/>
        <v>4536.7234087694487</v>
      </c>
      <c r="M55" s="10">
        <f t="shared" si="41"/>
        <v>0.99834566427531146</v>
      </c>
      <c r="N55" s="35">
        <f t="shared" si="42"/>
        <v>4514.120955806784</v>
      </c>
      <c r="O55" s="36">
        <f t="shared" si="36"/>
        <v>4539.2518006397686</v>
      </c>
      <c r="P55" s="10">
        <f t="shared" si="43"/>
        <v>0.99446365922475533</v>
      </c>
      <c r="Q55" s="35">
        <f t="shared" si="44"/>
        <v>4383.2295363540561</v>
      </c>
      <c r="R55" s="36">
        <f t="shared" si="37"/>
        <v>4460.5732834089231</v>
      </c>
      <c r="S55" s="11">
        <f t="shared" si="45"/>
        <v>0.98266058146773494</v>
      </c>
      <c r="T55" s="35">
        <f t="shared" si="46"/>
        <v>4520.1478741865512</v>
      </c>
      <c r="U55" s="36">
        <f t="shared" si="38"/>
        <v>4505.0697132424011</v>
      </c>
      <c r="V55" s="10">
        <f t="shared" si="47"/>
        <v>1.0033469317688533</v>
      </c>
      <c r="W55" s="35">
        <f t="shared" si="48"/>
        <v>4486.6791278771707</v>
      </c>
      <c r="X55" s="36">
        <f t="shared" si="49"/>
        <v>4510.4045515151356</v>
      </c>
      <c r="Y55" s="10">
        <f t="shared" si="50"/>
        <v>0.99473984575729579</v>
      </c>
    </row>
    <row r="56" spans="2:25" x14ac:dyDescent="0.2">
      <c r="B56" s="16"/>
      <c r="C56" s="16"/>
      <c r="D56" s="16"/>
      <c r="E56" s="16"/>
      <c r="F56" s="16"/>
      <c r="G56" s="16"/>
      <c r="H56" s="16"/>
      <c r="I56" s="44" t="str">
        <f t="shared" si="51"/>
        <v>SLH</v>
      </c>
      <c r="J56" s="7" t="str">
        <f t="shared" si="34"/>
        <v>Musc-skel</v>
      </c>
      <c r="K56" s="35">
        <f t="shared" ref="K56" si="56">IFERROR(K94*10^6/K18,"-")</f>
        <v>4436.8615110600404</v>
      </c>
      <c r="L56" s="36">
        <f t="shared" si="35"/>
        <v>4481.561424272626</v>
      </c>
      <c r="M56" s="10">
        <f t="shared" si="41"/>
        <v>0.99002581712469984</v>
      </c>
      <c r="N56" s="35">
        <f t="shared" si="42"/>
        <v>4432.3629704924497</v>
      </c>
      <c r="O56" s="36">
        <f t="shared" si="36"/>
        <v>4477.165415199589</v>
      </c>
      <c r="P56" s="10">
        <f t="shared" si="43"/>
        <v>0.98999312275685891</v>
      </c>
      <c r="Q56" s="35">
        <f t="shared" si="44"/>
        <v>4349.4777093545745</v>
      </c>
      <c r="R56" s="36">
        <f t="shared" si="37"/>
        <v>4401.8928615893301</v>
      </c>
      <c r="S56" s="11">
        <f t="shared" si="45"/>
        <v>0.98809258792004517</v>
      </c>
      <c r="T56" s="35">
        <f t="shared" si="46"/>
        <v>4442.3444543546693</v>
      </c>
      <c r="U56" s="36">
        <f t="shared" si="38"/>
        <v>4455.7449890815942</v>
      </c>
      <c r="V56" s="10">
        <f t="shared" si="47"/>
        <v>0.99699252655621862</v>
      </c>
      <c r="W56" s="35">
        <f t="shared" si="48"/>
        <v>4415.2616613154332</v>
      </c>
      <c r="X56" s="36">
        <f t="shared" si="49"/>
        <v>4454.0911725357855</v>
      </c>
      <c r="Y56" s="10">
        <f t="shared" si="50"/>
        <v>0.99128228190303391</v>
      </c>
    </row>
    <row r="57" spans="2:25" x14ac:dyDescent="0.2">
      <c r="B57" s="16"/>
      <c r="C57" s="16"/>
      <c r="D57" s="16"/>
      <c r="E57" s="16"/>
      <c r="F57" s="16"/>
      <c r="G57" s="16"/>
      <c r="H57" s="16"/>
      <c r="I57" s="44" t="str">
        <f t="shared" si="51"/>
        <v>SLH</v>
      </c>
      <c r="J57" s="7" t="str">
        <f t="shared" si="34"/>
        <v>Nervous Sys</v>
      </c>
      <c r="K57" s="35">
        <f t="shared" ref="K57" si="57">IFERROR(K95*10^6/K19,"-")</f>
        <v>4301.2812891273798</v>
      </c>
      <c r="L57" s="36">
        <f t="shared" si="35"/>
        <v>4306.769325404438</v>
      </c>
      <c r="M57" s="10">
        <f t="shared" si="41"/>
        <v>0.99872571854622305</v>
      </c>
      <c r="N57" s="35">
        <f t="shared" si="42"/>
        <v>4311.6576616915427</v>
      </c>
      <c r="O57" s="36">
        <f t="shared" si="36"/>
        <v>4311.1224741728784</v>
      </c>
      <c r="P57" s="10">
        <f t="shared" si="43"/>
        <v>1.0001241411075354</v>
      </c>
      <c r="Q57" s="35">
        <f t="shared" si="44"/>
        <v>4233.6808792089787</v>
      </c>
      <c r="R57" s="36">
        <f t="shared" si="37"/>
        <v>4243.8232031593971</v>
      </c>
      <c r="S57" s="11">
        <f t="shared" si="45"/>
        <v>0.99761009743693663</v>
      </c>
      <c r="T57" s="35">
        <f t="shared" si="46"/>
        <v>4347.651513131038</v>
      </c>
      <c r="U57" s="36">
        <f t="shared" si="38"/>
        <v>4302.1113861049544</v>
      </c>
      <c r="V57" s="10">
        <f t="shared" si="47"/>
        <v>1.0105855295084107</v>
      </c>
      <c r="W57" s="35">
        <f t="shared" si="48"/>
        <v>4298.567835789735</v>
      </c>
      <c r="X57" s="36">
        <f t="shared" si="49"/>
        <v>4290.9565972104174</v>
      </c>
      <c r="Y57" s="10">
        <f t="shared" si="50"/>
        <v>1.0017737859628471</v>
      </c>
    </row>
    <row r="58" spans="2:25" x14ac:dyDescent="0.2">
      <c r="B58" s="16"/>
      <c r="C58" s="16"/>
      <c r="D58" s="16"/>
      <c r="E58" s="16"/>
      <c r="F58" s="16"/>
      <c r="G58" s="16"/>
      <c r="H58" s="16"/>
      <c r="I58" s="44" t="str">
        <f t="shared" si="51"/>
        <v>SLH</v>
      </c>
      <c r="J58" s="7" t="str">
        <f t="shared" si="34"/>
        <v>Pregnancy</v>
      </c>
      <c r="K58" s="35">
        <f t="shared" ref="K58" si="58">IFERROR(K96*10^6/K20,"-")</f>
        <v>3761.518</v>
      </c>
      <c r="L58" s="36">
        <f t="shared" si="35"/>
        <v>3996.2094999999999</v>
      </c>
      <c r="M58" s="10">
        <f t="shared" si="41"/>
        <v>0.94127147237901321</v>
      </c>
      <c r="N58" s="35">
        <f t="shared" si="42"/>
        <v>3633.5190000000002</v>
      </c>
      <c r="O58" s="36">
        <f t="shared" si="36"/>
        <v>4023.4734375000003</v>
      </c>
      <c r="P58" s="10">
        <f t="shared" si="43"/>
        <v>0.90308015112874718</v>
      </c>
      <c r="Q58" s="35">
        <f t="shared" si="44"/>
        <v>3529.2468421052631</v>
      </c>
      <c r="R58" s="36">
        <f t="shared" si="37"/>
        <v>3918.9053763440857</v>
      </c>
      <c r="S58" s="11">
        <f t="shared" si="45"/>
        <v>0.90056954766222708</v>
      </c>
      <c r="T58" s="35">
        <f t="shared" si="46"/>
        <v>3653.56</v>
      </c>
      <c r="U58" s="36">
        <f t="shared" si="38"/>
        <v>3981.8333333333335</v>
      </c>
      <c r="V58" s="10">
        <f t="shared" si="47"/>
        <v>0.91755723912770493</v>
      </c>
      <c r="W58" s="35">
        <f t="shared" si="48"/>
        <v>3644.4609605263158</v>
      </c>
      <c r="X58" s="36">
        <f t="shared" si="49"/>
        <v>3980.1054117943549</v>
      </c>
      <c r="Y58" s="10">
        <f t="shared" si="50"/>
        <v>0.91566945682558687</v>
      </c>
    </row>
    <row r="59" spans="2:25" x14ac:dyDescent="0.2">
      <c r="B59" s="16"/>
      <c r="C59" s="16"/>
      <c r="D59" s="16"/>
      <c r="E59" s="16"/>
      <c r="F59" s="16"/>
      <c r="G59" s="16"/>
      <c r="H59" s="16"/>
      <c r="I59" s="44" t="str">
        <f t="shared" si="51"/>
        <v>SLH</v>
      </c>
      <c r="J59" s="7" t="str">
        <f t="shared" si="34"/>
        <v>Psych/Intl hndcp</v>
      </c>
      <c r="K59" s="35">
        <f t="shared" ref="K59" si="59">IFERROR(K97*10^6/K21,"-")</f>
        <v>4431.5618017531679</v>
      </c>
      <c r="L59" s="36">
        <f t="shared" si="35"/>
        <v>4464.1242095094949</v>
      </c>
      <c r="M59" s="10">
        <f t="shared" si="41"/>
        <v>0.99270575677823603</v>
      </c>
      <c r="N59" s="35">
        <f t="shared" si="42"/>
        <v>4433.4588885122803</v>
      </c>
      <c r="O59" s="36">
        <f t="shared" si="36"/>
        <v>4461.4626795179538</v>
      </c>
      <c r="P59" s="10">
        <f t="shared" si="43"/>
        <v>0.99372318160718109</v>
      </c>
      <c r="Q59" s="35">
        <f t="shared" si="44"/>
        <v>4339.1687365889766</v>
      </c>
      <c r="R59" s="36">
        <f t="shared" si="37"/>
        <v>4384.1951282995678</v>
      </c>
      <c r="S59" s="11">
        <f t="shared" si="45"/>
        <v>0.98972983856946739</v>
      </c>
      <c r="T59" s="35">
        <f t="shared" si="46"/>
        <v>4438.4623987238265</v>
      </c>
      <c r="U59" s="36">
        <f t="shared" si="38"/>
        <v>4437.8237624937919</v>
      </c>
      <c r="V59" s="10">
        <f t="shared" si="47"/>
        <v>1.0001439075240959</v>
      </c>
      <c r="W59" s="35">
        <f t="shared" si="48"/>
        <v>4410.6629563945626</v>
      </c>
      <c r="X59" s="36">
        <f t="shared" si="49"/>
        <v>4436.9014449552014</v>
      </c>
      <c r="Y59" s="10">
        <f t="shared" si="50"/>
        <v>0.99408630349667282</v>
      </c>
    </row>
    <row r="60" spans="2:25" x14ac:dyDescent="0.2">
      <c r="B60" s="16"/>
      <c r="C60" s="16"/>
      <c r="D60" s="16"/>
      <c r="E60" s="16"/>
      <c r="F60" s="16"/>
      <c r="G60" s="16"/>
      <c r="H60" s="16"/>
      <c r="I60" s="44"/>
      <c r="J60" s="7" t="str">
        <f t="shared" si="34"/>
        <v>Respiratory</v>
      </c>
      <c r="K60" s="35">
        <f t="shared" ref="K60" si="60">IFERROR(K98*10^6/K22,"-")</f>
        <v>4564.7162108355096</v>
      </c>
      <c r="L60" s="36">
        <f t="shared" si="35"/>
        <v>4582.2071948789971</v>
      </c>
      <c r="M60" s="10">
        <f t="shared" si="41"/>
        <v>0.99618284741400709</v>
      </c>
      <c r="N60" s="35">
        <f t="shared" si="42"/>
        <v>4582.8161241896969</v>
      </c>
      <c r="O60" s="36">
        <f t="shared" si="36"/>
        <v>4582.7299625468168</v>
      </c>
      <c r="P60" s="10">
        <f t="shared" si="43"/>
        <v>1.0000188013789999</v>
      </c>
      <c r="Q60" s="35">
        <f t="shared" si="44"/>
        <v>4487.1653950177933</v>
      </c>
      <c r="R60" s="36">
        <f t="shared" si="37"/>
        <v>4495.3793606499476</v>
      </c>
      <c r="S60" s="11">
        <f t="shared" si="45"/>
        <v>0.99817279811709447</v>
      </c>
      <c r="T60" s="35">
        <f t="shared" si="46"/>
        <v>4611.0207362190158</v>
      </c>
      <c r="U60" s="36">
        <f t="shared" si="38"/>
        <v>4547.2940522349845</v>
      </c>
      <c r="V60" s="10">
        <f t="shared" si="47"/>
        <v>1.0140141990493687</v>
      </c>
      <c r="W60" s="35">
        <f t="shared" si="48"/>
        <v>4561.4296165655041</v>
      </c>
      <c r="X60" s="36">
        <f t="shared" si="49"/>
        <v>4551.9026425776865</v>
      </c>
      <c r="Y60" s="10">
        <f t="shared" si="50"/>
        <v>1.0020929652358344</v>
      </c>
    </row>
    <row r="61" spans="2:25" x14ac:dyDescent="0.2">
      <c r="B61" s="16"/>
      <c r="C61" s="16"/>
      <c r="D61" s="16"/>
      <c r="E61" s="16"/>
      <c r="F61" s="16"/>
      <c r="G61" s="16"/>
      <c r="H61" s="16"/>
      <c r="I61" s="44" t="str">
        <f>I59</f>
        <v>SLH</v>
      </c>
      <c r="J61" s="7" t="str">
        <f t="shared" si="34"/>
        <v>Sensory</v>
      </c>
      <c r="K61" s="35">
        <f t="shared" ref="K61" si="61">IFERROR(K99*10^6/K23,"-")</f>
        <v>4288.3515035971222</v>
      </c>
      <c r="L61" s="36">
        <f t="shared" si="35"/>
        <v>4290.3117208598896</v>
      </c>
      <c r="M61" s="10">
        <f t="shared" si="41"/>
        <v>0.9995431060980402</v>
      </c>
      <c r="N61" s="35">
        <f t="shared" si="42"/>
        <v>4291.4566373303996</v>
      </c>
      <c r="O61" s="36">
        <f t="shared" si="36"/>
        <v>4299.8481526369915</v>
      </c>
      <c r="P61" s="10">
        <f t="shared" si="43"/>
        <v>0.998048415895467</v>
      </c>
      <c r="Q61" s="35">
        <f t="shared" si="44"/>
        <v>4211.2018885564694</v>
      </c>
      <c r="R61" s="36">
        <f t="shared" si="37"/>
        <v>4236.5779520468277</v>
      </c>
      <c r="S61" s="11">
        <f t="shared" si="45"/>
        <v>0.99401024511348879</v>
      </c>
      <c r="T61" s="35">
        <f t="shared" si="46"/>
        <v>4303.5869885496186</v>
      </c>
      <c r="U61" s="36">
        <f t="shared" si="38"/>
        <v>4299.5366402268464</v>
      </c>
      <c r="V61" s="10">
        <f t="shared" si="47"/>
        <v>1.0009420429831617</v>
      </c>
      <c r="W61" s="35">
        <f t="shared" si="48"/>
        <v>4273.649254508402</v>
      </c>
      <c r="X61" s="36">
        <f t="shared" si="49"/>
        <v>4281.5686164426388</v>
      </c>
      <c r="Y61" s="10">
        <f t="shared" si="50"/>
        <v>0.99815035968270516</v>
      </c>
    </row>
    <row r="62" spans="2:25" x14ac:dyDescent="0.2">
      <c r="B62" s="16"/>
      <c r="C62" s="16"/>
      <c r="D62" s="16"/>
      <c r="E62" s="16"/>
      <c r="F62" s="16"/>
      <c r="G62" s="16"/>
      <c r="H62" s="16"/>
      <c r="I62" s="44" t="str">
        <f t="shared" si="51"/>
        <v>SLH</v>
      </c>
      <c r="J62" s="7" t="str">
        <f t="shared" si="34"/>
        <v>Substance</v>
      </c>
      <c r="K62" s="35">
        <f t="shared" ref="K62" si="62">IFERROR(K100*10^6/K24,"-")</f>
        <v>4639.9949315883405</v>
      </c>
      <c r="L62" s="36">
        <f t="shared" si="35"/>
        <v>4675.6069781300284</v>
      </c>
      <c r="M62" s="10">
        <f t="shared" si="41"/>
        <v>0.9923834388330196</v>
      </c>
      <c r="N62" s="35">
        <f t="shared" si="42"/>
        <v>4646.3020352369385</v>
      </c>
      <c r="O62" s="36">
        <f t="shared" si="36"/>
        <v>4667.566695106344</v>
      </c>
      <c r="P62" s="10">
        <f t="shared" si="43"/>
        <v>0.99544416582376849</v>
      </c>
      <c r="Q62" s="35">
        <f t="shared" si="44"/>
        <v>4549.0666439628485</v>
      </c>
      <c r="R62" s="36">
        <f t="shared" si="37"/>
        <v>4585.2212989434429</v>
      </c>
      <c r="S62" s="11">
        <f t="shared" si="45"/>
        <v>0.99211495964460317</v>
      </c>
      <c r="T62" s="35">
        <f t="shared" si="46"/>
        <v>4663.7371104100948</v>
      </c>
      <c r="U62" s="36">
        <f t="shared" si="38"/>
        <v>4637.4782817738978</v>
      </c>
      <c r="V62" s="10">
        <f t="shared" si="47"/>
        <v>1.0056623076251157</v>
      </c>
      <c r="W62" s="35">
        <f t="shared" si="48"/>
        <v>4624.7751802995554</v>
      </c>
      <c r="X62" s="36">
        <f t="shared" si="49"/>
        <v>4641.4683134884281</v>
      </c>
      <c r="Y62" s="10">
        <f t="shared" si="50"/>
        <v>0.99640348009263335</v>
      </c>
    </row>
    <row r="63" spans="2:25" x14ac:dyDescent="0.2">
      <c r="B63" s="16"/>
      <c r="C63" s="16"/>
      <c r="D63" s="16"/>
      <c r="E63" s="16"/>
      <c r="F63" s="16"/>
      <c r="G63" s="16"/>
      <c r="H63" s="16"/>
      <c r="I63" s="44" t="str">
        <f t="shared" si="51"/>
        <v>SLH</v>
      </c>
      <c r="J63" s="7" t="str">
        <f t="shared" si="34"/>
        <v>Other dis</v>
      </c>
      <c r="K63" s="35">
        <f t="shared" ref="K63:K64" si="63">IFERROR(K101*10^6/K25,"-")</f>
        <v>4325.0592017248637</v>
      </c>
      <c r="L63" s="36">
        <f t="shared" si="35"/>
        <v>4357.3711874572527</v>
      </c>
      <c r="M63" s="10">
        <f t="shared" si="41"/>
        <v>0.99258452302034783</v>
      </c>
      <c r="N63" s="35">
        <f t="shared" si="42"/>
        <v>4323.0117928670879</v>
      </c>
      <c r="O63" s="36">
        <f t="shared" si="36"/>
        <v>4360.9884247825621</v>
      </c>
      <c r="P63" s="10">
        <f t="shared" si="43"/>
        <v>0.99129173751077593</v>
      </c>
      <c r="Q63" s="35">
        <f t="shared" si="44"/>
        <v>4232.2678304456795</v>
      </c>
      <c r="R63" s="36">
        <f t="shared" si="37"/>
        <v>4290.848534686379</v>
      </c>
      <c r="S63" s="11">
        <f t="shared" si="45"/>
        <v>0.98634752455903663</v>
      </c>
      <c r="T63" s="35">
        <f t="shared" si="46"/>
        <v>4334.9637297895897</v>
      </c>
      <c r="U63" s="36">
        <f t="shared" si="38"/>
        <v>4347.9264554212841</v>
      </c>
      <c r="V63" s="10">
        <f t="shared" si="47"/>
        <v>0.99701864192860679</v>
      </c>
      <c r="W63" s="35">
        <f t="shared" si="48"/>
        <v>4303.825638706805</v>
      </c>
      <c r="X63" s="36">
        <f t="shared" si="49"/>
        <v>4339.283650586869</v>
      </c>
      <c r="Y63" s="10">
        <f t="shared" si="50"/>
        <v>0.99182860242951199</v>
      </c>
    </row>
    <row r="64" spans="2:25" x14ac:dyDescent="0.2">
      <c r="B64" s="16"/>
      <c r="C64" s="16"/>
      <c r="D64" s="16"/>
      <c r="E64" s="16"/>
      <c r="F64" s="16"/>
      <c r="G64" s="16"/>
      <c r="H64" s="16"/>
      <c r="I64" s="44" t="str">
        <f t="shared" si="51"/>
        <v>SLH</v>
      </c>
      <c r="J64" s="7" t="str">
        <f t="shared" si="34"/>
        <v>Missing</v>
      </c>
      <c r="K64" s="35">
        <f t="shared" si="63"/>
        <v>3965.7390322580645</v>
      </c>
      <c r="L64" s="36">
        <f t="shared" si="35"/>
        <v>4829.463870967742</v>
      </c>
      <c r="M64" s="10"/>
      <c r="N64" s="35">
        <f t="shared" si="42"/>
        <v>4077.313333333333</v>
      </c>
      <c r="O64" s="36">
        <f t="shared" si="36"/>
        <v>4868.9761092150165</v>
      </c>
      <c r="P64" s="10"/>
      <c r="Q64" s="35">
        <f t="shared" si="44"/>
        <v>4650.753448275862</v>
      </c>
      <c r="R64" s="36">
        <f t="shared" si="37"/>
        <v>4796.311149825784</v>
      </c>
      <c r="S64" s="11"/>
      <c r="T64" s="35">
        <f t="shared" si="46"/>
        <v>4193.3166666666675</v>
      </c>
      <c r="U64" s="36">
        <f t="shared" si="38"/>
        <v>4920.0075812274363</v>
      </c>
      <c r="V64" s="10"/>
      <c r="W64" s="35"/>
      <c r="X64" s="36"/>
      <c r="Y64" s="10"/>
    </row>
    <row r="65" spans="2:25" ht="12" thickBot="1" x14ac:dyDescent="0.25">
      <c r="B65" s="16"/>
      <c r="C65" s="16"/>
      <c r="D65" s="16"/>
      <c r="E65" s="16"/>
      <c r="F65" s="16"/>
      <c r="G65" s="16"/>
      <c r="H65" s="16"/>
      <c r="I65" s="44"/>
      <c r="J65" s="7"/>
      <c r="K65" s="35"/>
      <c r="L65" s="36"/>
      <c r="M65" s="10"/>
      <c r="N65" s="35"/>
      <c r="O65" s="36"/>
      <c r="P65" s="10"/>
      <c r="Q65" s="35"/>
      <c r="R65" s="36"/>
      <c r="S65" s="11"/>
      <c r="T65" s="35"/>
      <c r="U65" s="36"/>
      <c r="V65" s="10"/>
      <c r="W65" s="35"/>
      <c r="X65" s="36"/>
      <c r="Y65" s="10"/>
    </row>
    <row r="66" spans="2:25" ht="11.25" customHeight="1" x14ac:dyDescent="0.2">
      <c r="B66" s="16"/>
      <c r="C66" s="16"/>
      <c r="D66" s="16"/>
      <c r="E66" s="16"/>
      <c r="F66" s="16"/>
      <c r="G66" s="16"/>
      <c r="H66" s="47" t="s">
        <v>90</v>
      </c>
      <c r="I66" s="47" t="s">
        <v>126</v>
      </c>
      <c r="J66" s="47" t="str">
        <f t="shared" ref="J66:J80" si="64">J28</f>
        <v>Accident</v>
      </c>
      <c r="K66" s="48">
        <f>IFERROR(K104*10^6/K28,"-")</f>
        <v>3615.9238336475023</v>
      </c>
      <c r="L66" s="49">
        <f t="shared" ref="L66:L80" si="65">IFERROR(L104*10^6/L28,"-")</f>
        <v>3528.0556995609395</v>
      </c>
      <c r="M66" s="50">
        <f t="shared" si="41"/>
        <v>1.0249055404928833</v>
      </c>
      <c r="N66" s="48">
        <f>IFERROR(N104*10^6/N28,"-")</f>
        <v>3640.5450166794972</v>
      </c>
      <c r="O66" s="49">
        <f t="shared" ref="O66:O80" si="66">IFERROR(O104*10^6/O28,"-")</f>
        <v>3590.2949178884114</v>
      </c>
      <c r="P66" s="50">
        <f t="shared" si="43"/>
        <v>1.0139960922264959</v>
      </c>
      <c r="Q66" s="48">
        <f>IFERROR(Q104*10^6/Q28,"-")</f>
        <v>3576.7465032679738</v>
      </c>
      <c r="R66" s="49">
        <f t="shared" ref="R66:R80" si="67">IFERROR(R104*10^6/R28,"-")</f>
        <v>3521.7458585247882</v>
      </c>
      <c r="S66" s="51">
        <f t="shared" si="45"/>
        <v>1.0156174371895832</v>
      </c>
      <c r="T66" s="48">
        <f>IFERROR(T104*10^6/T28,"-")</f>
        <v>3721.0375507835174</v>
      </c>
      <c r="U66" s="49">
        <f t="shared" ref="U66:U80" si="68">IFERROR(U104*10^6/U28,"-")</f>
        <v>3590.2519065262427</v>
      </c>
      <c r="V66" s="50">
        <f t="shared" si="47"/>
        <v>1.0364279854623952</v>
      </c>
      <c r="W66" s="48">
        <f t="shared" si="39"/>
        <v>3638.5632260946227</v>
      </c>
      <c r="X66" s="49">
        <f t="shared" si="39"/>
        <v>3557.5870956250951</v>
      </c>
      <c r="Y66" s="50">
        <f t="shared" ref="Y66" si="69">W66/X66</f>
        <v>1.022761531423674</v>
      </c>
    </row>
    <row r="67" spans="2:25" x14ac:dyDescent="0.2">
      <c r="B67" s="16"/>
      <c r="C67" s="16"/>
      <c r="D67" s="16"/>
      <c r="E67" s="16"/>
      <c r="F67" s="16"/>
      <c r="G67" s="16"/>
      <c r="H67" s="16"/>
      <c r="I67" s="44" t="str">
        <f>H66</f>
        <v>JHD</v>
      </c>
      <c r="J67" s="7" t="str">
        <f t="shared" si="64"/>
        <v>Cancer</v>
      </c>
      <c r="K67" s="35">
        <f t="shared" ref="K67:K80" si="70">IFERROR(K105*10^6/K29,"-")</f>
        <v>3586.127543859649</v>
      </c>
      <c r="L67" s="36">
        <f t="shared" si="65"/>
        <v>3557.7772003516652</v>
      </c>
      <c r="M67" s="10">
        <f t="shared" si="41"/>
        <v>1.0079685550588107</v>
      </c>
      <c r="N67" s="35">
        <f t="shared" ref="N67:N80" si="71">IFERROR(N105*10^6/N29,"-")</f>
        <v>3642.6435849056606</v>
      </c>
      <c r="O67" s="36">
        <f t="shared" si="66"/>
        <v>3661.5626323256574</v>
      </c>
      <c r="P67" s="10">
        <f t="shared" si="43"/>
        <v>0.99483306737594157</v>
      </c>
      <c r="Q67" s="35">
        <f t="shared" ref="Q67:Q80" si="72">IFERROR(Q105*10^6/Q29,"-")</f>
        <v>3533.0688502994017</v>
      </c>
      <c r="R67" s="36">
        <f t="shared" si="67"/>
        <v>3607.1498056308169</v>
      </c>
      <c r="S67" s="11">
        <f t="shared" si="45"/>
        <v>0.97946274501386832</v>
      </c>
      <c r="T67" s="35">
        <f t="shared" ref="T67:T80" si="73">IFERROR(T105*10^6/T29,"-")</f>
        <v>3644.780698576973</v>
      </c>
      <c r="U67" s="36">
        <f t="shared" si="68"/>
        <v>3690.0715532506952</v>
      </c>
      <c r="V67" s="10">
        <f t="shared" si="47"/>
        <v>0.98772629364495002</v>
      </c>
      <c r="W67" s="35">
        <f t="shared" ref="W67:W80" si="74">AVERAGE(K67,N67,Q67,T67)</f>
        <v>3601.655169410421</v>
      </c>
      <c r="X67" s="36">
        <f t="shared" ref="X67:X80" si="75">AVERAGE(L67,O67,R67,U67)</f>
        <v>3629.1402978897086</v>
      </c>
      <c r="Y67" s="10">
        <f t="shared" ref="Y67:Y80" si="76">W67/X67</f>
        <v>0.99242654562148791</v>
      </c>
    </row>
    <row r="68" spans="2:25" x14ac:dyDescent="0.2">
      <c r="B68" s="16"/>
      <c r="C68" s="16"/>
      <c r="D68" s="16"/>
      <c r="E68" s="16"/>
      <c r="F68" s="16"/>
      <c r="G68" s="16"/>
      <c r="H68" s="16"/>
      <c r="I68" s="44" t="str">
        <f t="shared" si="51"/>
        <v>JHD</v>
      </c>
      <c r="J68" s="7" t="str">
        <f t="shared" si="64"/>
        <v>Cardio</v>
      </c>
      <c r="K68" s="35">
        <f t="shared" si="70"/>
        <v>3593.163082684242</v>
      </c>
      <c r="L68" s="36">
        <f t="shared" si="65"/>
        <v>3580.7344763614601</v>
      </c>
      <c r="M68" s="10">
        <f t="shared" si="41"/>
        <v>1.0034709656370306</v>
      </c>
      <c r="N68" s="35">
        <f t="shared" si="71"/>
        <v>3647.217728442728</v>
      </c>
      <c r="O68" s="36">
        <f t="shared" si="66"/>
        <v>3645.2245284248247</v>
      </c>
      <c r="P68" s="10">
        <f t="shared" si="43"/>
        <v>1.0005467975984361</v>
      </c>
      <c r="Q68" s="35">
        <f t="shared" si="72"/>
        <v>3604.6658025110278</v>
      </c>
      <c r="R68" s="36">
        <f t="shared" si="67"/>
        <v>3579.7712134325775</v>
      </c>
      <c r="S68" s="11">
        <f t="shared" si="45"/>
        <v>1.0069542402556446</v>
      </c>
      <c r="T68" s="35">
        <f t="shared" si="73"/>
        <v>3727.361618331543</v>
      </c>
      <c r="U68" s="36">
        <f t="shared" si="68"/>
        <v>3643.517831219297</v>
      </c>
      <c r="V68" s="10">
        <f t="shared" si="47"/>
        <v>1.0230117680209589</v>
      </c>
      <c r="W68" s="35">
        <f t="shared" si="74"/>
        <v>3643.1020579923852</v>
      </c>
      <c r="X68" s="36">
        <f t="shared" si="75"/>
        <v>3612.3120123595395</v>
      </c>
      <c r="Y68" s="10">
        <f t="shared" si="76"/>
        <v>1.0085236395769517</v>
      </c>
    </row>
    <row r="69" spans="2:25" x14ac:dyDescent="0.2">
      <c r="B69" s="16"/>
      <c r="C69" s="16"/>
      <c r="D69" s="16"/>
      <c r="E69" s="16"/>
      <c r="F69" s="16"/>
      <c r="G69" s="16"/>
      <c r="H69" s="16"/>
      <c r="I69" s="44" t="str">
        <f t="shared" si="51"/>
        <v>JHD</v>
      </c>
      <c r="J69" s="7" t="str">
        <f t="shared" si="64"/>
        <v>Ill-defined</v>
      </c>
      <c r="K69" s="35">
        <f t="shared" si="70"/>
        <v>4095.1179999999999</v>
      </c>
      <c r="L69" s="36">
        <f t="shared" si="65"/>
        <v>3604.4151862464182</v>
      </c>
      <c r="M69" s="10">
        <f t="shared" si="41"/>
        <v>1.1361393702995108</v>
      </c>
      <c r="N69" s="35">
        <f t="shared" si="71"/>
        <v>4245.1246874999997</v>
      </c>
      <c r="O69" s="36">
        <f t="shared" si="66"/>
        <v>3757.4486238532108</v>
      </c>
      <c r="P69" s="10">
        <f t="shared" si="43"/>
        <v>1.1297891501565454</v>
      </c>
      <c r="Q69" s="35">
        <f t="shared" si="72"/>
        <v>4132.6638709677418</v>
      </c>
      <c r="R69" s="36">
        <f t="shared" si="67"/>
        <v>3655.7527156549518</v>
      </c>
      <c r="S69" s="11">
        <f t="shared" si="45"/>
        <v>1.1304549821629137</v>
      </c>
      <c r="T69" s="35">
        <f t="shared" si="73"/>
        <v>3880.6787096774192</v>
      </c>
      <c r="U69" s="36">
        <f t="shared" si="68"/>
        <v>3735.7415540540537</v>
      </c>
      <c r="V69" s="10">
        <f t="shared" si="47"/>
        <v>1.0387974257657302</v>
      </c>
      <c r="W69" s="35">
        <f t="shared" si="74"/>
        <v>4088.3963170362899</v>
      </c>
      <c r="X69" s="36">
        <f t="shared" si="75"/>
        <v>3688.3395199521583</v>
      </c>
      <c r="Y69" s="10">
        <f t="shared" si="76"/>
        <v>1.1084652849663148</v>
      </c>
    </row>
    <row r="70" spans="2:25" x14ac:dyDescent="0.2">
      <c r="B70" s="16"/>
      <c r="C70" s="16"/>
      <c r="D70" s="16"/>
      <c r="E70" s="16"/>
      <c r="F70" s="16"/>
      <c r="G70" s="16"/>
      <c r="H70" s="16"/>
      <c r="I70" s="44" t="str">
        <f t="shared" si="51"/>
        <v>JHD</v>
      </c>
      <c r="J70" s="7" t="str">
        <f t="shared" si="64"/>
        <v>Immune</v>
      </c>
      <c r="K70" s="35">
        <f t="shared" si="70"/>
        <v>3693.47144138571</v>
      </c>
      <c r="L70" s="36">
        <f t="shared" si="65"/>
        <v>3656.0622005268865</v>
      </c>
      <c r="M70" s="10">
        <f t="shared" si="41"/>
        <v>1.010232112805256</v>
      </c>
      <c r="N70" s="35">
        <f t="shared" si="71"/>
        <v>3736.4332941176472</v>
      </c>
      <c r="O70" s="36">
        <f t="shared" si="66"/>
        <v>3692.4670963298236</v>
      </c>
      <c r="P70" s="10">
        <f t="shared" si="43"/>
        <v>1.0119069978528785</v>
      </c>
      <c r="Q70" s="35">
        <f t="shared" si="72"/>
        <v>3647.2465249914994</v>
      </c>
      <c r="R70" s="36">
        <f t="shared" si="67"/>
        <v>3608.0069112393521</v>
      </c>
      <c r="S70" s="11">
        <f t="shared" si="45"/>
        <v>1.0108757035996554</v>
      </c>
      <c r="T70" s="35">
        <f t="shared" si="73"/>
        <v>3757.0235566642905</v>
      </c>
      <c r="U70" s="36">
        <f t="shared" si="68"/>
        <v>3664.9090214952594</v>
      </c>
      <c r="V70" s="10">
        <f t="shared" si="47"/>
        <v>1.0251341942265866</v>
      </c>
      <c r="W70" s="35">
        <f t="shared" si="74"/>
        <v>3708.5437042897865</v>
      </c>
      <c r="X70" s="36">
        <f t="shared" si="75"/>
        <v>3655.3613073978304</v>
      </c>
      <c r="Y70" s="10">
        <f t="shared" si="76"/>
        <v>1.0145491491591607</v>
      </c>
    </row>
    <row r="71" spans="2:25" x14ac:dyDescent="0.2">
      <c r="B71" s="16"/>
      <c r="C71" s="16"/>
      <c r="D71" s="16"/>
      <c r="E71" s="16"/>
      <c r="F71" s="16"/>
      <c r="G71" s="16"/>
      <c r="H71" s="16"/>
      <c r="I71" s="44" t="str">
        <f t="shared" si="51"/>
        <v>JHD</v>
      </c>
      <c r="J71" s="7" t="str">
        <f t="shared" si="64"/>
        <v>Infectious</v>
      </c>
      <c r="K71" s="35">
        <f t="shared" si="70"/>
        <v>3754.8035877862599</v>
      </c>
      <c r="L71" s="36">
        <f t="shared" si="65"/>
        <v>3680.7526387625117</v>
      </c>
      <c r="M71" s="10">
        <f t="shared" si="41"/>
        <v>1.0201184258469063</v>
      </c>
      <c r="N71" s="35">
        <f t="shared" si="71"/>
        <v>3806.4622131147544</v>
      </c>
      <c r="O71" s="36">
        <f t="shared" si="66"/>
        <v>3760.387493812902</v>
      </c>
      <c r="P71" s="10">
        <f t="shared" si="43"/>
        <v>1.0122526519880359</v>
      </c>
      <c r="Q71" s="35">
        <f t="shared" si="72"/>
        <v>3700.8493542757419</v>
      </c>
      <c r="R71" s="36">
        <f t="shared" si="67"/>
        <v>3687.8996001390819</v>
      </c>
      <c r="S71" s="11">
        <f t="shared" si="45"/>
        <v>1.0035114172132482</v>
      </c>
      <c r="T71" s="35">
        <f t="shared" si="73"/>
        <v>3911.415512820513</v>
      </c>
      <c r="U71" s="36">
        <f t="shared" si="68"/>
        <v>3746.5473645814336</v>
      </c>
      <c r="V71" s="10">
        <f t="shared" si="47"/>
        <v>1.0440053553833821</v>
      </c>
      <c r="W71" s="35">
        <f t="shared" si="74"/>
        <v>3793.3826669993173</v>
      </c>
      <c r="X71" s="36">
        <f t="shared" si="75"/>
        <v>3718.8967743239828</v>
      </c>
      <c r="Y71" s="10">
        <f t="shared" si="76"/>
        <v>1.0200290293588141</v>
      </c>
    </row>
    <row r="72" spans="2:25" x14ac:dyDescent="0.2">
      <c r="B72" s="16"/>
      <c r="C72" s="16"/>
      <c r="D72" s="16"/>
      <c r="E72" s="16"/>
      <c r="F72" s="16"/>
      <c r="G72" s="16"/>
      <c r="H72" s="16"/>
      <c r="I72" s="44" t="str">
        <f t="shared" si="51"/>
        <v>JHD</v>
      </c>
      <c r="J72" s="7" t="str">
        <f t="shared" si="64"/>
        <v>Musc-skel</v>
      </c>
      <c r="K72" s="35">
        <f t="shared" si="70"/>
        <v>3732.5580613272314</v>
      </c>
      <c r="L72" s="36">
        <f t="shared" si="65"/>
        <v>3688.9564070225465</v>
      </c>
      <c r="M72" s="10">
        <f t="shared" si="41"/>
        <v>1.0118195092307629</v>
      </c>
      <c r="N72" s="35">
        <f t="shared" si="71"/>
        <v>3758.5399010765204</v>
      </c>
      <c r="O72" s="36">
        <f t="shared" si="66"/>
        <v>3734.6625429620367</v>
      </c>
      <c r="P72" s="10">
        <f t="shared" si="43"/>
        <v>1.0063934446124136</v>
      </c>
      <c r="Q72" s="35">
        <f t="shared" si="72"/>
        <v>3664.4073138244194</v>
      </c>
      <c r="R72" s="36">
        <f t="shared" si="67"/>
        <v>3655.1278630605539</v>
      </c>
      <c r="S72" s="11">
        <f t="shared" si="45"/>
        <v>1.002538748605116</v>
      </c>
      <c r="T72" s="35">
        <f t="shared" si="73"/>
        <v>3779.2831830629871</v>
      </c>
      <c r="U72" s="36">
        <f t="shared" si="68"/>
        <v>3722.5632928300583</v>
      </c>
      <c r="V72" s="10">
        <f t="shared" si="47"/>
        <v>1.0152367833052498</v>
      </c>
      <c r="W72" s="35">
        <f t="shared" si="74"/>
        <v>3733.6971148227894</v>
      </c>
      <c r="X72" s="36">
        <f t="shared" si="75"/>
        <v>3700.3275264687991</v>
      </c>
      <c r="Y72" s="10">
        <f t="shared" si="76"/>
        <v>1.0090180093830328</v>
      </c>
    </row>
    <row r="73" spans="2:25" x14ac:dyDescent="0.2">
      <c r="B73" s="16"/>
      <c r="C73" s="16"/>
      <c r="D73" s="16"/>
      <c r="E73" s="16"/>
      <c r="F73" s="16"/>
      <c r="G73" s="16"/>
      <c r="H73" s="16"/>
      <c r="I73" s="44" t="str">
        <f t="shared" si="51"/>
        <v>JHD</v>
      </c>
      <c r="J73" s="7" t="str">
        <f t="shared" si="64"/>
        <v>Nervous Sys</v>
      </c>
      <c r="K73" s="35">
        <f t="shared" si="70"/>
        <v>3584.6174779906783</v>
      </c>
      <c r="L73" s="36">
        <f t="shared" si="65"/>
        <v>3585.8103773584903</v>
      </c>
      <c r="M73" s="10">
        <f t="shared" si="41"/>
        <v>0.99966732781651135</v>
      </c>
      <c r="N73" s="35">
        <f t="shared" si="71"/>
        <v>3611.7899061810153</v>
      </c>
      <c r="O73" s="36">
        <f t="shared" si="66"/>
        <v>3657.0269780372532</v>
      </c>
      <c r="P73" s="10">
        <f t="shared" si="43"/>
        <v>0.98763009621533693</v>
      </c>
      <c r="Q73" s="35">
        <f t="shared" si="72"/>
        <v>3534.2749165227406</v>
      </c>
      <c r="R73" s="36">
        <f t="shared" si="67"/>
        <v>3599.0555432372503</v>
      </c>
      <c r="S73" s="11">
        <f t="shared" si="45"/>
        <v>0.98200065935735981</v>
      </c>
      <c r="T73" s="35">
        <f t="shared" si="73"/>
        <v>3629.0638123872518</v>
      </c>
      <c r="U73" s="36">
        <f t="shared" si="68"/>
        <v>3680.5007747171667</v>
      </c>
      <c r="V73" s="10">
        <f t="shared" si="47"/>
        <v>0.98602446637608232</v>
      </c>
      <c r="W73" s="35">
        <f t="shared" si="74"/>
        <v>3589.9365282704216</v>
      </c>
      <c r="X73" s="36">
        <f t="shared" si="75"/>
        <v>3630.5984183375404</v>
      </c>
      <c r="Y73" s="10">
        <f t="shared" si="76"/>
        <v>0.9888002237147071</v>
      </c>
    </row>
    <row r="74" spans="2:25" x14ac:dyDescent="0.2">
      <c r="B74" s="16"/>
      <c r="C74" s="16"/>
      <c r="D74" s="16"/>
      <c r="E74" s="16"/>
      <c r="F74" s="16"/>
      <c r="G74" s="16"/>
      <c r="H74" s="16"/>
      <c r="I74" s="44" t="str">
        <f t="shared" si="51"/>
        <v>JHD</v>
      </c>
      <c r="J74" s="7" t="str">
        <f t="shared" si="64"/>
        <v>Pregnancy</v>
      </c>
      <c r="K74" s="35">
        <f t="shared" si="70"/>
        <v>4007.3655225806451</v>
      </c>
      <c r="L74" s="36">
        <f t="shared" si="65"/>
        <v>3362.9070331655698</v>
      </c>
      <c r="M74" s="10">
        <f t="shared" si="41"/>
        <v>1.1916373194558501</v>
      </c>
      <c r="N74" s="35">
        <f t="shared" si="71"/>
        <v>4520.5841527777775</v>
      </c>
      <c r="O74" s="36">
        <f t="shared" si="66"/>
        <v>4129.547886297376</v>
      </c>
      <c r="P74" s="10">
        <f t="shared" si="43"/>
        <v>1.0946922707393547</v>
      </c>
      <c r="Q74" s="35">
        <f t="shared" si="72"/>
        <v>4598.0487050359716</v>
      </c>
      <c r="R74" s="36">
        <f t="shared" si="67"/>
        <v>4353.2912181735019</v>
      </c>
      <c r="S74" s="11">
        <f t="shared" si="45"/>
        <v>1.0562235500902606</v>
      </c>
      <c r="T74" s="35">
        <f t="shared" si="73"/>
        <v>4804.9436106983649</v>
      </c>
      <c r="U74" s="36">
        <f t="shared" si="68"/>
        <v>4541.2633793768073</v>
      </c>
      <c r="V74" s="10">
        <f t="shared" si="47"/>
        <v>1.0580631884332026</v>
      </c>
      <c r="W74" s="35">
        <f t="shared" si="74"/>
        <v>4482.7354977731902</v>
      </c>
      <c r="X74" s="36">
        <f t="shared" si="75"/>
        <v>4096.7523792533138</v>
      </c>
      <c r="Y74" s="10">
        <f t="shared" si="76"/>
        <v>1.0942168534458083</v>
      </c>
    </row>
    <row r="75" spans="2:25" x14ac:dyDescent="0.2">
      <c r="B75" s="16"/>
      <c r="C75" s="16"/>
      <c r="D75" s="16"/>
      <c r="E75" s="16"/>
      <c r="F75" s="16"/>
      <c r="G75" s="16"/>
      <c r="H75" s="16"/>
      <c r="I75" s="44" t="str">
        <f t="shared" si="51"/>
        <v>JHD</v>
      </c>
      <c r="J75" s="7" t="str">
        <f t="shared" si="64"/>
        <v>Psych/Intl hndcp</v>
      </c>
      <c r="K75" s="35">
        <f t="shared" si="70"/>
        <v>3727.8649233341634</v>
      </c>
      <c r="L75" s="36">
        <f t="shared" si="65"/>
        <v>3696.4084023959144</v>
      </c>
      <c r="M75" s="10">
        <f t="shared" si="41"/>
        <v>1.0085100231126678</v>
      </c>
      <c r="N75" s="35">
        <f t="shared" si="71"/>
        <v>3763.957853379326</v>
      </c>
      <c r="O75" s="36">
        <f t="shared" si="66"/>
        <v>3745.8490320870505</v>
      </c>
      <c r="P75" s="10">
        <f t="shared" si="43"/>
        <v>1.0048343702955338</v>
      </c>
      <c r="Q75" s="35">
        <f t="shared" si="72"/>
        <v>3680.4490944586869</v>
      </c>
      <c r="R75" s="36">
        <f t="shared" si="67"/>
        <v>3669.1088738432682</v>
      </c>
      <c r="S75" s="11">
        <f t="shared" si="45"/>
        <v>1.0030907288405264</v>
      </c>
      <c r="T75" s="35">
        <f t="shared" si="73"/>
        <v>3812.5582530369393</v>
      </c>
      <c r="U75" s="36">
        <f t="shared" si="68"/>
        <v>3737.7139719107213</v>
      </c>
      <c r="V75" s="10">
        <f t="shared" si="47"/>
        <v>1.0200240793406559</v>
      </c>
      <c r="W75" s="35">
        <f t="shared" si="74"/>
        <v>3746.2075310522787</v>
      </c>
      <c r="X75" s="36">
        <f t="shared" si="75"/>
        <v>3712.2700700592386</v>
      </c>
      <c r="Y75" s="10">
        <f t="shared" si="76"/>
        <v>1.0091419698331643</v>
      </c>
    </row>
    <row r="76" spans="2:25" x14ac:dyDescent="0.2">
      <c r="B76" s="16"/>
      <c r="C76" s="16"/>
      <c r="D76" s="16"/>
      <c r="E76" s="16"/>
      <c r="F76" s="16"/>
      <c r="G76" s="16"/>
      <c r="H76" s="16"/>
      <c r="I76" s="44"/>
      <c r="J76" s="7" t="str">
        <f t="shared" si="64"/>
        <v>Respiratory</v>
      </c>
      <c r="K76" s="35">
        <f t="shared" si="70"/>
        <v>3820.7410848791455</v>
      </c>
      <c r="L76" s="36">
        <f t="shared" si="65"/>
        <v>3755.0060711675751</v>
      </c>
      <c r="M76" s="10"/>
      <c r="N76" s="35">
        <f t="shared" si="71"/>
        <v>3874.3723240685981</v>
      </c>
      <c r="O76" s="36">
        <f t="shared" si="66"/>
        <v>3804.5963317003225</v>
      </c>
      <c r="P76" s="10"/>
      <c r="Q76" s="35">
        <f t="shared" si="72"/>
        <v>3757.4866320293399</v>
      </c>
      <c r="R76" s="36">
        <f t="shared" si="67"/>
        <v>3717.1143586550438</v>
      </c>
      <c r="S76" s="11"/>
      <c r="T76" s="35">
        <f t="shared" si="73"/>
        <v>3940.4962731333758</v>
      </c>
      <c r="U76" s="36">
        <f t="shared" si="68"/>
        <v>3787.9851818122684</v>
      </c>
      <c r="V76" s="10"/>
      <c r="W76" s="35">
        <f t="shared" si="74"/>
        <v>3848.2740785276151</v>
      </c>
      <c r="X76" s="36">
        <f t="shared" si="75"/>
        <v>3766.1754858338022</v>
      </c>
      <c r="Y76" s="10">
        <f t="shared" si="76"/>
        <v>1.0217989291796468</v>
      </c>
    </row>
    <row r="77" spans="2:25" x14ac:dyDescent="0.2">
      <c r="B77" s="16"/>
      <c r="C77" s="16"/>
      <c r="D77" s="16"/>
      <c r="E77" s="16"/>
      <c r="F77" s="16"/>
      <c r="G77" s="16"/>
      <c r="H77" s="16"/>
      <c r="I77" s="44" t="str">
        <f>I75</f>
        <v>JHD</v>
      </c>
      <c r="J77" s="7" t="str">
        <f t="shared" si="64"/>
        <v>Sensory</v>
      </c>
      <c r="K77" s="35">
        <f t="shared" si="70"/>
        <v>3547.7228025477707</v>
      </c>
      <c r="L77" s="36">
        <f t="shared" si="65"/>
        <v>3505.3949771108851</v>
      </c>
      <c r="M77" s="10">
        <f t="shared" si="41"/>
        <v>1.0120750516598764</v>
      </c>
      <c r="N77" s="35">
        <f t="shared" si="71"/>
        <v>3568.0524081632652</v>
      </c>
      <c r="O77" s="36">
        <f t="shared" si="66"/>
        <v>3553.6253199394523</v>
      </c>
      <c r="P77" s="10">
        <f t="shared" si="43"/>
        <v>1.0040598225544102</v>
      </c>
      <c r="Q77" s="35">
        <f t="shared" si="72"/>
        <v>3493.7381027104138</v>
      </c>
      <c r="R77" s="36">
        <f t="shared" si="67"/>
        <v>3477.8271011757874</v>
      </c>
      <c r="S77" s="11">
        <f t="shared" si="45"/>
        <v>1.0045749834801296</v>
      </c>
      <c r="T77" s="35">
        <f t="shared" si="73"/>
        <v>3660.093566009105</v>
      </c>
      <c r="U77" s="36">
        <f t="shared" si="68"/>
        <v>3558.2644917476482</v>
      </c>
      <c r="V77" s="10">
        <f t="shared" si="47"/>
        <v>1.0286176237032463</v>
      </c>
      <c r="W77" s="35">
        <f t="shared" si="74"/>
        <v>3567.4017198576385</v>
      </c>
      <c r="X77" s="36">
        <f t="shared" si="75"/>
        <v>3523.7779724934435</v>
      </c>
      <c r="Y77" s="10">
        <f t="shared" si="76"/>
        <v>1.0123798229357017</v>
      </c>
    </row>
    <row r="78" spans="2:25" x14ac:dyDescent="0.2">
      <c r="B78" s="16"/>
      <c r="C78" s="16"/>
      <c r="D78" s="16"/>
      <c r="E78" s="16"/>
      <c r="F78" s="16"/>
      <c r="G78" s="16"/>
      <c r="H78" s="16"/>
      <c r="I78" s="44" t="str">
        <f t="shared" si="51"/>
        <v>JHD</v>
      </c>
      <c r="J78" s="7" t="str">
        <f t="shared" si="64"/>
        <v>Substance</v>
      </c>
      <c r="K78" s="35">
        <f t="shared" si="70"/>
        <v>3849.2327648215792</v>
      </c>
      <c r="L78" s="36">
        <f t="shared" si="65"/>
        <v>3802.3391416477448</v>
      </c>
      <c r="M78" s="10">
        <f t="shared" si="41"/>
        <v>1.0123328355064911</v>
      </c>
      <c r="N78" s="35">
        <f t="shared" si="71"/>
        <v>3879.2975726392251</v>
      </c>
      <c r="O78" s="36">
        <f t="shared" si="66"/>
        <v>3846.1064668055424</v>
      </c>
      <c r="P78" s="10">
        <f t="shared" si="43"/>
        <v>1.0086297938239994</v>
      </c>
      <c r="Q78" s="35">
        <f t="shared" si="72"/>
        <v>3790.5625411392407</v>
      </c>
      <c r="R78" s="36">
        <f t="shared" si="67"/>
        <v>3762.8688723471646</v>
      </c>
      <c r="S78" s="11">
        <f t="shared" si="45"/>
        <v>1.0073597219918009</v>
      </c>
      <c r="T78" s="35">
        <f t="shared" si="73"/>
        <v>3947.4819286657857</v>
      </c>
      <c r="U78" s="36">
        <f t="shared" si="68"/>
        <v>3827.7668286394291</v>
      </c>
      <c r="V78" s="10">
        <f t="shared" si="47"/>
        <v>1.0312754421535413</v>
      </c>
      <c r="W78" s="35">
        <f t="shared" si="74"/>
        <v>3866.6437018164579</v>
      </c>
      <c r="X78" s="36">
        <f t="shared" si="75"/>
        <v>3809.77032735997</v>
      </c>
      <c r="Y78" s="10">
        <f t="shared" si="76"/>
        <v>1.0149282947709604</v>
      </c>
    </row>
    <row r="79" spans="2:25" x14ac:dyDescent="0.2">
      <c r="B79" s="16"/>
      <c r="C79" s="16"/>
      <c r="D79" s="16"/>
      <c r="E79" s="16"/>
      <c r="F79" s="16"/>
      <c r="G79" s="16"/>
      <c r="H79" s="16"/>
      <c r="I79" s="44" t="str">
        <f t="shared" si="51"/>
        <v>JHD</v>
      </c>
      <c r="J79" s="7" t="str">
        <f t="shared" si="64"/>
        <v>Other dis</v>
      </c>
      <c r="K79" s="35">
        <f t="shared" si="70"/>
        <v>3618.7008709079678</v>
      </c>
      <c r="L79" s="36">
        <f t="shared" si="65"/>
        <v>3591.1252881355936</v>
      </c>
      <c r="M79" s="10">
        <f t="shared" si="41"/>
        <v>1.0076788138981057</v>
      </c>
      <c r="N79" s="35">
        <f t="shared" si="71"/>
        <v>3664.562108072048</v>
      </c>
      <c r="O79" s="36">
        <f t="shared" si="66"/>
        <v>3653.5765368403308</v>
      </c>
      <c r="P79" s="10">
        <f t="shared" si="43"/>
        <v>1.0030067992612022</v>
      </c>
      <c r="Q79" s="35">
        <f t="shared" si="72"/>
        <v>3586.1255578873734</v>
      </c>
      <c r="R79" s="36">
        <f t="shared" si="67"/>
        <v>3587.2441313377253</v>
      </c>
      <c r="S79" s="11">
        <f t="shared" si="45"/>
        <v>0.99968818028285833</v>
      </c>
      <c r="T79" s="35">
        <f t="shared" si="73"/>
        <v>3758.0243694029855</v>
      </c>
      <c r="U79" s="36">
        <f t="shared" si="68"/>
        <v>3653.1245884851701</v>
      </c>
      <c r="V79" s="10">
        <f t="shared" si="47"/>
        <v>1.0287150844097857</v>
      </c>
      <c r="W79" s="35">
        <f t="shared" si="74"/>
        <v>3656.8532265675935</v>
      </c>
      <c r="X79" s="36">
        <f t="shared" si="75"/>
        <v>3621.2676361997051</v>
      </c>
      <c r="Y79" s="10">
        <f t="shared" si="76"/>
        <v>1.009826832463903</v>
      </c>
    </row>
    <row r="80" spans="2:25" x14ac:dyDescent="0.2">
      <c r="B80" s="16"/>
      <c r="C80" s="16"/>
      <c r="D80" s="16"/>
      <c r="E80" s="16"/>
      <c r="F80" s="16"/>
      <c r="G80" s="16"/>
      <c r="H80" s="16"/>
      <c r="I80" s="44"/>
      <c r="J80" s="7" t="str">
        <f t="shared" si="64"/>
        <v>Missing</v>
      </c>
      <c r="K80" s="35">
        <f t="shared" si="70"/>
        <v>3397.7753888888888</v>
      </c>
      <c r="L80" s="36">
        <f t="shared" si="65"/>
        <v>3458.4860879243183</v>
      </c>
      <c r="M80" s="10">
        <f t="shared" ref="M80" si="77">IFERROR(K80/L80,"-")</f>
        <v>0.98244587443985754</v>
      </c>
      <c r="N80" s="35">
        <f t="shared" si="71"/>
        <v>3543.7245029239766</v>
      </c>
      <c r="O80" s="36">
        <f t="shared" si="66"/>
        <v>3667.4039342337051</v>
      </c>
      <c r="P80" s="10">
        <f t="shared" ref="P80" si="78">IFERROR(N80/O80,"-")</f>
        <v>0.96627602698594728</v>
      </c>
      <c r="Q80" s="35">
        <f t="shared" si="72"/>
        <v>3514.6853333333329</v>
      </c>
      <c r="R80" s="36">
        <f t="shared" si="67"/>
        <v>3650.9664584634602</v>
      </c>
      <c r="S80" s="11">
        <f t="shared" ref="S80" si="79">IFERROR(Q80/R80,"-")</f>
        <v>0.96267258911288867</v>
      </c>
      <c r="T80" s="35">
        <f t="shared" si="73"/>
        <v>3568.7948427672954</v>
      </c>
      <c r="U80" s="36">
        <f t="shared" si="68"/>
        <v>3698.5118429807048</v>
      </c>
      <c r="V80" s="10">
        <f t="shared" ref="V80" si="80">IFERROR(T80/U80,"-")</f>
        <v>0.96492724487023196</v>
      </c>
      <c r="W80" s="35">
        <f t="shared" si="74"/>
        <v>3506.2450169783733</v>
      </c>
      <c r="X80" s="36">
        <f t="shared" si="75"/>
        <v>3618.842080900547</v>
      </c>
      <c r="Y80" s="10">
        <f t="shared" si="76"/>
        <v>0.96888588631252071</v>
      </c>
    </row>
    <row r="81" spans="1:25" x14ac:dyDescent="0.2">
      <c r="B81" s="16"/>
      <c r="C81" s="16"/>
      <c r="D81" s="16"/>
      <c r="E81" s="16"/>
      <c r="F81" s="16"/>
      <c r="G81" s="16"/>
      <c r="H81" s="16"/>
      <c r="I81" s="44"/>
      <c r="J81" s="7"/>
      <c r="K81" s="35"/>
      <c r="L81" s="36"/>
      <c r="M81" s="10"/>
      <c r="N81" s="35"/>
      <c r="O81" s="36"/>
      <c r="P81" s="10"/>
      <c r="Q81" s="35"/>
      <c r="R81" s="36"/>
      <c r="S81" s="11"/>
      <c r="T81" s="35"/>
      <c r="U81" s="36"/>
      <c r="V81" s="10"/>
      <c r="W81" s="35"/>
      <c r="X81" s="36"/>
      <c r="Y81" s="10"/>
    </row>
    <row r="82" spans="1:25" ht="12" thickBot="1" x14ac:dyDescent="0.25">
      <c r="I82" s="12" t="s">
        <v>4</v>
      </c>
      <c r="J82" s="12"/>
      <c r="K82" s="13">
        <f>IFERROR(K120*10^6/K44,"-")</f>
        <v>4115.3034598580189</v>
      </c>
      <c r="L82" s="13">
        <f>IFERROR(L120*10^6/L44,"-")</f>
        <v>4113.5609170021235</v>
      </c>
      <c r="M82" s="14">
        <f>IFERROR(K82/L82,"-")</f>
        <v>1.0004236093474861</v>
      </c>
      <c r="N82" s="13">
        <f>IFERROR(N120*10^6/N44,"-")</f>
        <v>4140.9823428465079</v>
      </c>
      <c r="O82" s="13">
        <f>IFERROR(O120*10^6/O44,"-")</f>
        <v>4147.3223748527153</v>
      </c>
      <c r="P82" s="14">
        <f>IFERROR(N82/O82,"-")</f>
        <v>0.99847129510725996</v>
      </c>
      <c r="Q82" s="13">
        <f>IFERROR(Q120*10^6/Q44,"-")</f>
        <v>4057.9536788871378</v>
      </c>
      <c r="R82" s="13">
        <f>IFERROR(R120*10^6/R44,"-")</f>
        <v>4078.8490059771871</v>
      </c>
      <c r="S82" s="14">
        <f>IFERROR(Q82/R82,"-")</f>
        <v>0.99487715111311326</v>
      </c>
      <c r="T82" s="13">
        <f>IFERROR(T120*10^6/T44,"-")</f>
        <v>4176.9214844396656</v>
      </c>
      <c r="U82" s="13">
        <f>IFERROR(U120*10^6/U44,"-")</f>
        <v>4144.3175050185046</v>
      </c>
      <c r="V82" s="14">
        <f>IFERROR(T82/U82,"-")</f>
        <v>1.0078671528862544</v>
      </c>
      <c r="W82" s="13">
        <f>IFERROR(W120*10^6/W44,"-")</f>
        <v>4122.3754142487569</v>
      </c>
      <c r="X82" s="13">
        <f>IFERROR(X120*10^6/X44,"-")</f>
        <v>4120.8976140274244</v>
      </c>
      <c r="Y82" s="15">
        <f>W82/X82</f>
        <v>1.0003586112443807</v>
      </c>
    </row>
    <row r="84" spans="1:25" x14ac:dyDescent="0.2">
      <c r="A84" s="41"/>
      <c r="B84" s="53" t="str">
        <f>B46</f>
        <v>J</v>
      </c>
      <c r="C84" s="53" t="s">
        <v>5</v>
      </c>
      <c r="D84" s="53">
        <f>D46</f>
        <v>8</v>
      </c>
      <c r="E84" s="53" t="s">
        <v>5</v>
      </c>
      <c r="F84" s="53">
        <f>F46+1</f>
        <v>3</v>
      </c>
      <c r="G84" s="53"/>
      <c r="H84" s="53"/>
      <c r="I84" s="41" t="s">
        <v>18</v>
      </c>
      <c r="J84" s="41"/>
    </row>
    <row r="85" spans="1:25" ht="12" thickBot="1" x14ac:dyDescent="0.25"/>
    <row r="86" spans="1:25" x14ac:dyDescent="0.2">
      <c r="I86" s="82" t="s">
        <v>7</v>
      </c>
      <c r="J86" s="82" t="s">
        <v>67</v>
      </c>
      <c r="K86" s="82" t="s">
        <v>8</v>
      </c>
      <c r="L86" s="83"/>
      <c r="M86" s="84"/>
      <c r="N86" s="82" t="s">
        <v>9</v>
      </c>
      <c r="O86" s="83"/>
      <c r="P86" s="84"/>
      <c r="Q86" s="83" t="s">
        <v>10</v>
      </c>
      <c r="R86" s="83"/>
      <c r="S86" s="83"/>
      <c r="T86" s="82" t="s">
        <v>11</v>
      </c>
      <c r="U86" s="83"/>
      <c r="V86" s="84"/>
      <c r="W86" s="83" t="s">
        <v>40</v>
      </c>
      <c r="X86" s="83"/>
      <c r="Y86" s="84"/>
    </row>
    <row r="87" spans="1:25" x14ac:dyDescent="0.2">
      <c r="I87" s="93"/>
      <c r="J87" s="93"/>
      <c r="K87" s="3" t="s">
        <v>13</v>
      </c>
      <c r="L87" s="4" t="s">
        <v>14</v>
      </c>
      <c r="M87" s="5" t="s">
        <v>15</v>
      </c>
      <c r="N87" s="3" t="s">
        <v>13</v>
      </c>
      <c r="O87" s="4" t="s">
        <v>14</v>
      </c>
      <c r="P87" s="5" t="s">
        <v>15</v>
      </c>
      <c r="Q87" s="4" t="s">
        <v>13</v>
      </c>
      <c r="R87" s="4" t="s">
        <v>14</v>
      </c>
      <c r="S87" s="4" t="s">
        <v>15</v>
      </c>
      <c r="T87" s="3" t="s">
        <v>13</v>
      </c>
      <c r="U87" s="4" t="s">
        <v>14</v>
      </c>
      <c r="V87" s="5" t="s">
        <v>15</v>
      </c>
      <c r="W87" s="4" t="s">
        <v>13</v>
      </c>
      <c r="X87" s="4" t="s">
        <v>14</v>
      </c>
      <c r="Y87" s="5" t="s">
        <v>15</v>
      </c>
    </row>
    <row r="88" spans="1:25" ht="11.25" customHeight="1" x14ac:dyDescent="0.2">
      <c r="H88" s="7" t="s">
        <v>89</v>
      </c>
      <c r="I88" s="7" t="s">
        <v>125</v>
      </c>
      <c r="J88" s="7" t="str">
        <f t="shared" ref="J88:J102" si="81">J50</f>
        <v>Accident</v>
      </c>
      <c r="K88" s="35">
        <v>19.249989829999997</v>
      </c>
      <c r="L88" s="36">
        <v>19.336659010000002</v>
      </c>
      <c r="M88" s="10">
        <f>IFERROR(K88/L88,"-")</f>
        <v>0.99551788238313643</v>
      </c>
      <c r="N88" s="35">
        <v>18.90502184</v>
      </c>
      <c r="O88" s="36">
        <v>18.937544379999999</v>
      </c>
      <c r="P88" s="10">
        <f>IFERROR(N88/O88,"-")</f>
        <v>0.99828264217644047</v>
      </c>
      <c r="Q88" s="35">
        <v>18.169750960000002</v>
      </c>
      <c r="R88" s="36">
        <v>18.245746180000001</v>
      </c>
      <c r="S88" s="11">
        <f>IFERROR(Q88/R88,"-")</f>
        <v>0.9958349075313071</v>
      </c>
      <c r="T88" s="35">
        <v>18.283820379999998</v>
      </c>
      <c r="U88" s="36">
        <v>18.135991620000002</v>
      </c>
      <c r="V88" s="10">
        <f>IFERROR(T88/U88,"-")</f>
        <v>1.0081511263953702</v>
      </c>
      <c r="W88" s="35">
        <f t="shared" ref="W88:X102" si="82">AVERAGE(K88,N88,Q88,T88)</f>
        <v>18.652145752499997</v>
      </c>
      <c r="X88" s="36">
        <f t="shared" si="82"/>
        <v>18.663985297499998</v>
      </c>
      <c r="Y88" s="10">
        <f>W88/X88</f>
        <v>0.99936564753929658</v>
      </c>
    </row>
    <row r="89" spans="1:25" x14ac:dyDescent="0.2">
      <c r="I89" s="44" t="str">
        <f>H88</f>
        <v>SLH</v>
      </c>
      <c r="J89" s="7" t="str">
        <f t="shared" si="81"/>
        <v>Cancer</v>
      </c>
      <c r="K89" s="35">
        <v>11.46770443</v>
      </c>
      <c r="L89" s="36">
        <v>11.70636009</v>
      </c>
      <c r="M89" s="10">
        <f t="shared" ref="M89:M118" si="83">IFERROR(K89/L89,"-")</f>
        <v>0.97961316257443087</v>
      </c>
      <c r="N89" s="35">
        <v>10.481937210000002</v>
      </c>
      <c r="O89" s="36">
        <v>10.729734220000001</v>
      </c>
      <c r="P89" s="10">
        <f t="shared" ref="P89:P118" si="84">IFERROR(N89/O89,"-")</f>
        <v>0.97690557800228539</v>
      </c>
      <c r="Q89" s="35">
        <v>9.6175482300000006</v>
      </c>
      <c r="R89" s="36">
        <v>9.8540278400000005</v>
      </c>
      <c r="S89" s="11">
        <f t="shared" ref="S89:S118" si="85">IFERROR(Q89/R89,"-")</f>
        <v>0.97600173108502197</v>
      </c>
      <c r="T89" s="35">
        <v>9.2438970099999995</v>
      </c>
      <c r="U89" s="36">
        <v>9.4292190600000012</v>
      </c>
      <c r="V89" s="10">
        <f t="shared" ref="V89:V118" si="86">IFERROR(T89/U89,"-")</f>
        <v>0.98034598105943238</v>
      </c>
      <c r="W89" s="35">
        <f t="shared" si="82"/>
        <v>10.202771720000001</v>
      </c>
      <c r="X89" s="36">
        <f t="shared" si="82"/>
        <v>10.429835302500001</v>
      </c>
      <c r="Y89" s="10">
        <f t="shared" ref="Y89:Y118" si="87">W89/X89</f>
        <v>0.97822941821089227</v>
      </c>
    </row>
    <row r="90" spans="1:25" x14ac:dyDescent="0.2">
      <c r="I90" s="44" t="str">
        <f t="shared" ref="I90:I118" si="88">I89</f>
        <v>SLH</v>
      </c>
      <c r="J90" s="7" t="str">
        <f t="shared" si="81"/>
        <v>Cardio</v>
      </c>
      <c r="K90" s="35">
        <v>29.42700696</v>
      </c>
      <c r="L90" s="36">
        <v>29.455431609999998</v>
      </c>
      <c r="M90" s="10">
        <f t="shared" si="83"/>
        <v>0.99903499461911305</v>
      </c>
      <c r="N90" s="35">
        <v>28.113367620000002</v>
      </c>
      <c r="O90" s="36">
        <v>28.208954519999999</v>
      </c>
      <c r="P90" s="10">
        <f t="shared" si="84"/>
        <v>0.99661146959798785</v>
      </c>
      <c r="Q90" s="35">
        <v>26.401745890000001</v>
      </c>
      <c r="R90" s="36">
        <v>26.657116590000001</v>
      </c>
      <c r="S90" s="11">
        <f t="shared" si="85"/>
        <v>0.99042016794510335</v>
      </c>
      <c r="T90" s="35">
        <v>26.026594109999998</v>
      </c>
      <c r="U90" s="36">
        <v>26.002629779999999</v>
      </c>
      <c r="V90" s="10">
        <f t="shared" si="86"/>
        <v>1.0009216117832216</v>
      </c>
      <c r="W90" s="35">
        <f t="shared" si="82"/>
        <v>27.492178645000003</v>
      </c>
      <c r="X90" s="36">
        <f t="shared" si="82"/>
        <v>27.581033124999998</v>
      </c>
      <c r="Y90" s="10">
        <f t="shared" si="87"/>
        <v>0.99677842089535595</v>
      </c>
    </row>
    <row r="91" spans="1:25" x14ac:dyDescent="0.2">
      <c r="I91" s="44" t="str">
        <f t="shared" si="88"/>
        <v>SLH</v>
      </c>
      <c r="J91" s="7" t="str">
        <f t="shared" si="81"/>
        <v>Ill-defined</v>
      </c>
      <c r="K91" s="35">
        <v>1.3202790000000001E-2</v>
      </c>
      <c r="L91" s="36">
        <v>9.6308700000000014E-3</v>
      </c>
      <c r="M91" s="10">
        <f t="shared" si="83"/>
        <v>1.3708823813424955</v>
      </c>
      <c r="N91" s="35">
        <v>1.5242629999999998E-2</v>
      </c>
      <c r="O91" s="36">
        <v>9.9362999999999986E-3</v>
      </c>
      <c r="P91" s="10">
        <f t="shared" si="84"/>
        <v>1.5340348016867447</v>
      </c>
      <c r="Q91" s="35">
        <v>1.517159E-2</v>
      </c>
      <c r="R91" s="36">
        <v>9.6094300000000004E-3</v>
      </c>
      <c r="S91" s="11">
        <f t="shared" si="85"/>
        <v>1.5788230935653831</v>
      </c>
      <c r="T91" s="35">
        <v>1.175294E-2</v>
      </c>
      <c r="U91" s="36">
        <v>9.8136200000000003E-3</v>
      </c>
      <c r="V91" s="10">
        <f t="shared" si="86"/>
        <v>1.1976151511878388</v>
      </c>
      <c r="W91" s="35">
        <f t="shared" si="82"/>
        <v>1.38424875E-2</v>
      </c>
      <c r="X91" s="36">
        <f t="shared" si="82"/>
        <v>9.7475550000000015E-3</v>
      </c>
      <c r="Y91" s="10">
        <f t="shared" si="87"/>
        <v>1.4200984246818815</v>
      </c>
    </row>
    <row r="92" spans="1:25" x14ac:dyDescent="0.2">
      <c r="I92" s="44" t="str">
        <f t="shared" si="88"/>
        <v>SLH</v>
      </c>
      <c r="J92" s="7" t="str">
        <f t="shared" si="81"/>
        <v>Immune</v>
      </c>
      <c r="K92" s="35">
        <v>16.363639580000001</v>
      </c>
      <c r="L92" s="36">
        <v>16.360537839999999</v>
      </c>
      <c r="M92" s="10">
        <f t="shared" si="83"/>
        <v>1.0001895866768156</v>
      </c>
      <c r="N92" s="35">
        <v>15.77752793</v>
      </c>
      <c r="O92" s="36">
        <v>15.751677359999999</v>
      </c>
      <c r="P92" s="10">
        <f t="shared" si="84"/>
        <v>1.0016411312528306</v>
      </c>
      <c r="Q92" s="35">
        <v>15.021559509999999</v>
      </c>
      <c r="R92" s="36">
        <v>14.981491119999999</v>
      </c>
      <c r="S92" s="11">
        <f t="shared" si="85"/>
        <v>1.0026745261655905</v>
      </c>
      <c r="T92" s="35">
        <v>14.930787550000002</v>
      </c>
      <c r="U92" s="36">
        <v>14.68268509</v>
      </c>
      <c r="V92" s="10">
        <f t="shared" si="86"/>
        <v>1.0168976218232031</v>
      </c>
      <c r="W92" s="35">
        <f t="shared" si="82"/>
        <v>15.523378642500003</v>
      </c>
      <c r="X92" s="36">
        <f t="shared" si="82"/>
        <v>15.444097852499999</v>
      </c>
      <c r="Y92" s="10">
        <f t="shared" si="87"/>
        <v>1.0051334037609176</v>
      </c>
    </row>
    <row r="93" spans="1:25" x14ac:dyDescent="0.2">
      <c r="I93" s="44" t="str">
        <f t="shared" si="88"/>
        <v>SLH</v>
      </c>
      <c r="J93" s="7" t="str">
        <f t="shared" si="81"/>
        <v>Infectious</v>
      </c>
      <c r="K93" s="35">
        <v>4.4929844000000001</v>
      </c>
      <c r="L93" s="36">
        <v>4.4904488300000001</v>
      </c>
      <c r="M93" s="10">
        <f t="shared" si="83"/>
        <v>1.0005646584775802</v>
      </c>
      <c r="N93" s="35">
        <v>4.3922396900000003</v>
      </c>
      <c r="O93" s="36">
        <v>4.3989889199999999</v>
      </c>
      <c r="P93" s="10">
        <f t="shared" si="84"/>
        <v>0.99846573152996265</v>
      </c>
      <c r="Q93" s="35">
        <v>4.1596848299999998</v>
      </c>
      <c r="R93" s="36">
        <v>4.2290695300000003</v>
      </c>
      <c r="S93" s="11">
        <f t="shared" si="85"/>
        <v>0.98359338868566659</v>
      </c>
      <c r="T93" s="35">
        <v>4.1675763400000001</v>
      </c>
      <c r="U93" s="36">
        <v>4.1946704100000005</v>
      </c>
      <c r="V93" s="10">
        <f t="shared" si="86"/>
        <v>0.99354083459443943</v>
      </c>
      <c r="W93" s="35">
        <f t="shared" si="82"/>
        <v>4.3031213150000003</v>
      </c>
      <c r="X93" s="36">
        <f t="shared" si="82"/>
        <v>4.3282944225</v>
      </c>
      <c r="Y93" s="10">
        <f t="shared" si="87"/>
        <v>0.99418405842053137</v>
      </c>
    </row>
    <row r="94" spans="1:25" x14ac:dyDescent="0.2">
      <c r="I94" s="44" t="str">
        <f t="shared" si="88"/>
        <v>SLH</v>
      </c>
      <c r="J94" s="7" t="str">
        <f t="shared" si="81"/>
        <v>Musc-skel</v>
      </c>
      <c r="K94" s="35">
        <v>46.334144760000001</v>
      </c>
      <c r="L94" s="36">
        <v>46.764197150000001</v>
      </c>
      <c r="M94" s="10">
        <f t="shared" si="83"/>
        <v>0.99080381111600035</v>
      </c>
      <c r="N94" s="35">
        <v>44.913133979999998</v>
      </c>
      <c r="O94" s="36">
        <v>45.267724080000001</v>
      </c>
      <c r="P94" s="10">
        <f t="shared" si="84"/>
        <v>0.99216682289188318</v>
      </c>
      <c r="Q94" s="35">
        <v>42.590085729999998</v>
      </c>
      <c r="R94" s="36">
        <v>43.134588340000001</v>
      </c>
      <c r="S94" s="11">
        <f t="shared" si="85"/>
        <v>0.98737665917411643</v>
      </c>
      <c r="T94" s="35">
        <v>42.335542650000001</v>
      </c>
      <c r="U94" s="36">
        <v>42.44186217</v>
      </c>
      <c r="V94" s="10">
        <f t="shared" si="86"/>
        <v>0.9974949374376143</v>
      </c>
      <c r="W94" s="35">
        <f t="shared" si="82"/>
        <v>44.043226780000005</v>
      </c>
      <c r="X94" s="36">
        <f t="shared" si="82"/>
        <v>44.402092934999999</v>
      </c>
      <c r="Y94" s="10">
        <f t="shared" si="87"/>
        <v>0.99191780992113732</v>
      </c>
    </row>
    <row r="95" spans="1:25" x14ac:dyDescent="0.2">
      <c r="I95" s="44" t="str">
        <f t="shared" si="88"/>
        <v>SLH</v>
      </c>
      <c r="J95" s="7" t="str">
        <f t="shared" si="81"/>
        <v>Nervous Sys</v>
      </c>
      <c r="K95" s="35">
        <v>33.666128649999997</v>
      </c>
      <c r="L95" s="36">
        <v>33.67678274</v>
      </c>
      <c r="M95" s="10">
        <f t="shared" si="83"/>
        <v>0.99968363694114559</v>
      </c>
      <c r="N95" s="35">
        <v>32.932441220000001</v>
      </c>
      <c r="O95" s="36">
        <v>32.96715356</v>
      </c>
      <c r="P95" s="10">
        <f t="shared" si="84"/>
        <v>0.99894706287163004</v>
      </c>
      <c r="Q95" s="35">
        <v>31.684867699999998</v>
      </c>
      <c r="R95" s="36">
        <v>31.807879289999999</v>
      </c>
      <c r="S95" s="11">
        <f t="shared" si="85"/>
        <v>0.99613266923964106</v>
      </c>
      <c r="T95" s="35">
        <v>31.95089097</v>
      </c>
      <c r="U95" s="36">
        <v>31.636436499999999</v>
      </c>
      <c r="V95" s="10">
        <f t="shared" si="86"/>
        <v>1.0099396298947891</v>
      </c>
      <c r="W95" s="35">
        <f t="shared" si="82"/>
        <v>32.558582135000002</v>
      </c>
      <c r="X95" s="36">
        <f t="shared" si="82"/>
        <v>32.522063022499999</v>
      </c>
      <c r="Y95" s="10">
        <f t="shared" si="87"/>
        <v>1.0011229027037656</v>
      </c>
    </row>
    <row r="96" spans="1:25" x14ac:dyDescent="0.2">
      <c r="I96" s="44" t="str">
        <f t="shared" si="88"/>
        <v>SLH</v>
      </c>
      <c r="J96" s="7" t="str">
        <f t="shared" si="81"/>
        <v>Pregnancy</v>
      </c>
      <c r="K96" s="35">
        <v>7.5230359999999996E-2</v>
      </c>
      <c r="L96" s="36">
        <v>7.9924190000000006E-2</v>
      </c>
      <c r="M96" s="10">
        <f t="shared" si="83"/>
        <v>0.9412714723790131</v>
      </c>
      <c r="N96" s="35">
        <v>7.2670380000000007E-2</v>
      </c>
      <c r="O96" s="36">
        <v>7.7250689999999997E-2</v>
      </c>
      <c r="P96" s="10">
        <f t="shared" si="84"/>
        <v>0.94070849075911178</v>
      </c>
      <c r="Q96" s="35">
        <v>6.7055690000000001E-2</v>
      </c>
      <c r="R96" s="36">
        <v>7.2891639999999994E-2</v>
      </c>
      <c r="S96" s="11">
        <f t="shared" si="85"/>
        <v>0.91993663470872666</v>
      </c>
      <c r="T96" s="35">
        <v>6.9417640000000003E-2</v>
      </c>
      <c r="U96" s="36">
        <v>7.2867550000000003E-2</v>
      </c>
      <c r="V96" s="10">
        <f t="shared" si="86"/>
        <v>0.95265505701783582</v>
      </c>
      <c r="W96" s="35">
        <f t="shared" si="82"/>
        <v>7.1093517500000009E-2</v>
      </c>
      <c r="X96" s="36">
        <f t="shared" si="82"/>
        <v>7.57335175E-2</v>
      </c>
      <c r="Y96" s="10">
        <f t="shared" si="87"/>
        <v>0.93873254335506084</v>
      </c>
    </row>
    <row r="97" spans="8:27" x14ac:dyDescent="0.2">
      <c r="I97" s="44" t="str">
        <f t="shared" si="88"/>
        <v>SLH</v>
      </c>
      <c r="J97" s="7" t="str">
        <f t="shared" si="81"/>
        <v>Psych/Intl hndcp</v>
      </c>
      <c r="K97" s="35">
        <v>172.39218564999999</v>
      </c>
      <c r="L97" s="36">
        <v>173.39278942999999</v>
      </c>
      <c r="M97" s="10">
        <f t="shared" si="83"/>
        <v>0.99422926533860301</v>
      </c>
      <c r="N97" s="35">
        <v>170.04088221000001</v>
      </c>
      <c r="O97" s="36">
        <v>170.78920822000001</v>
      </c>
      <c r="P97" s="10">
        <f t="shared" si="84"/>
        <v>0.99561842333131467</v>
      </c>
      <c r="Q97" s="35">
        <v>164.20282333000003</v>
      </c>
      <c r="R97" s="36">
        <v>165.57653830999999</v>
      </c>
      <c r="S97" s="11">
        <f t="shared" si="85"/>
        <v>0.99170344425592449</v>
      </c>
      <c r="T97" s="35">
        <v>165.55020901000003</v>
      </c>
      <c r="U97" s="36">
        <v>165.20903974000001</v>
      </c>
      <c r="V97" s="10">
        <f t="shared" si="86"/>
        <v>1.00206507628479</v>
      </c>
      <c r="W97" s="35">
        <f t="shared" si="82"/>
        <v>168.04652505000001</v>
      </c>
      <c r="X97" s="36">
        <f t="shared" si="82"/>
        <v>168.741893925</v>
      </c>
      <c r="Y97" s="10">
        <f t="shared" si="87"/>
        <v>0.99587909760388815</v>
      </c>
    </row>
    <row r="98" spans="8:27" x14ac:dyDescent="0.2">
      <c r="I98" s="44" t="str">
        <f t="shared" si="88"/>
        <v>SLH</v>
      </c>
      <c r="J98" s="7" t="str">
        <f t="shared" si="81"/>
        <v>Respiratory</v>
      </c>
      <c r="K98" s="35">
        <v>13.98629047</v>
      </c>
      <c r="L98" s="36">
        <v>14.030260210000002</v>
      </c>
      <c r="M98" s="10">
        <f t="shared" si="83"/>
        <v>0.99686607808109917</v>
      </c>
      <c r="N98" s="35">
        <v>13.432234060000001</v>
      </c>
      <c r="O98" s="36">
        <v>13.4594779</v>
      </c>
      <c r="P98" s="10">
        <f t="shared" si="84"/>
        <v>0.99797586205034006</v>
      </c>
      <c r="Q98" s="35">
        <v>12.60893476</v>
      </c>
      <c r="R98" s="36">
        <v>12.726418970000001</v>
      </c>
      <c r="S98" s="11">
        <f t="shared" si="85"/>
        <v>0.99076847852668171</v>
      </c>
      <c r="T98" s="35">
        <v>12.463589050000001</v>
      </c>
      <c r="U98" s="36">
        <v>12.431392480000001</v>
      </c>
      <c r="V98" s="10">
        <f t="shared" si="86"/>
        <v>1.0025899407529606</v>
      </c>
      <c r="W98" s="35">
        <f t="shared" si="82"/>
        <v>13.122762085</v>
      </c>
      <c r="X98" s="36">
        <f t="shared" si="82"/>
        <v>13.16188739</v>
      </c>
      <c r="Y98" s="10">
        <f t="shared" si="87"/>
        <v>0.99702737883704073</v>
      </c>
    </row>
    <row r="99" spans="8:27" x14ac:dyDescent="0.2">
      <c r="I99" s="44" t="str">
        <f t="shared" si="88"/>
        <v>SLH</v>
      </c>
      <c r="J99" s="7" t="str">
        <f t="shared" si="81"/>
        <v>Sensory</v>
      </c>
      <c r="K99" s="35">
        <v>11.92161718</v>
      </c>
      <c r="L99" s="36">
        <v>11.914624679999999</v>
      </c>
      <c r="M99" s="10">
        <f t="shared" si="83"/>
        <v>1.0005868837825616</v>
      </c>
      <c r="N99" s="35">
        <v>11.70280225</v>
      </c>
      <c r="O99" s="36">
        <v>11.707626550000001</v>
      </c>
      <c r="P99" s="10">
        <f t="shared" si="84"/>
        <v>0.9995879352677165</v>
      </c>
      <c r="Q99" s="35">
        <v>11.26075385</v>
      </c>
      <c r="R99" s="36">
        <v>11.2909039</v>
      </c>
      <c r="S99" s="11">
        <f t="shared" si="85"/>
        <v>0.99732970448893821</v>
      </c>
      <c r="T99" s="35">
        <v>11.275397910000001</v>
      </c>
      <c r="U99" s="36">
        <v>11.220500769999999</v>
      </c>
      <c r="V99" s="10">
        <f t="shared" si="86"/>
        <v>1.0048925748614339</v>
      </c>
      <c r="W99" s="35">
        <f t="shared" si="82"/>
        <v>11.540142797500001</v>
      </c>
      <c r="X99" s="36">
        <f t="shared" si="82"/>
        <v>11.533413975</v>
      </c>
      <c r="Y99" s="10">
        <f t="shared" si="87"/>
        <v>1.0005834198368833</v>
      </c>
    </row>
    <row r="100" spans="8:27" x14ac:dyDescent="0.2">
      <c r="I100" s="44" t="str">
        <f t="shared" si="88"/>
        <v>SLH</v>
      </c>
      <c r="J100" s="7" t="str">
        <f t="shared" si="81"/>
        <v>Substance</v>
      </c>
      <c r="K100" s="35">
        <v>7.7998314800000008</v>
      </c>
      <c r="L100" s="36">
        <v>7.84613607</v>
      </c>
      <c r="M100" s="10">
        <f t="shared" si="83"/>
        <v>0.99409842123729586</v>
      </c>
      <c r="N100" s="35">
        <v>7.6478131500000002</v>
      </c>
      <c r="O100" s="36">
        <v>7.6590101900000001</v>
      </c>
      <c r="P100" s="10">
        <f t="shared" si="84"/>
        <v>0.99853805652137406</v>
      </c>
      <c r="Q100" s="35">
        <v>7.3467426299999996</v>
      </c>
      <c r="R100" s="36">
        <v>7.37762107</v>
      </c>
      <c r="S100" s="11">
        <f t="shared" si="85"/>
        <v>0.99581458037665249</v>
      </c>
      <c r="T100" s="35">
        <v>7.3920233200000007</v>
      </c>
      <c r="U100" s="36">
        <v>7.3304619200000003</v>
      </c>
      <c r="V100" s="10">
        <f t="shared" si="86"/>
        <v>1.0083980246636355</v>
      </c>
      <c r="W100" s="35">
        <f t="shared" si="82"/>
        <v>7.5466026450000001</v>
      </c>
      <c r="X100" s="36">
        <f t="shared" si="82"/>
        <v>7.5533073125000003</v>
      </c>
      <c r="Y100" s="10">
        <f t="shared" si="87"/>
        <v>0.99911235340724125</v>
      </c>
    </row>
    <row r="101" spans="8:27" x14ac:dyDescent="0.2">
      <c r="I101" s="44" t="str">
        <f t="shared" si="88"/>
        <v>SLH</v>
      </c>
      <c r="J101" s="7" t="str">
        <f t="shared" si="81"/>
        <v>Other dis</v>
      </c>
      <c r="K101" s="35">
        <v>41.122662890000001</v>
      </c>
      <c r="L101" s="36">
        <v>41.41027708</v>
      </c>
      <c r="M101" s="10">
        <f t="shared" si="83"/>
        <v>0.99305452147918838</v>
      </c>
      <c r="N101" s="35">
        <v>40.363961109999998</v>
      </c>
      <c r="O101" s="36">
        <v>40.613885200000006</v>
      </c>
      <c r="P101" s="10">
        <f t="shared" si="84"/>
        <v>0.9938463387885873</v>
      </c>
      <c r="Q101" s="35">
        <v>38.839521879999999</v>
      </c>
      <c r="R101" s="36">
        <v>39.23895168</v>
      </c>
      <c r="S101" s="11">
        <f t="shared" si="85"/>
        <v>0.98982057922297684</v>
      </c>
      <c r="T101" s="35">
        <v>39.144722479999999</v>
      </c>
      <c r="U101" s="36">
        <v>39.037857680000002</v>
      </c>
      <c r="V101" s="10">
        <f t="shared" si="86"/>
        <v>1.0027374657922057</v>
      </c>
      <c r="W101" s="35">
        <f t="shared" si="82"/>
        <v>39.867717089999999</v>
      </c>
      <c r="X101" s="36">
        <f t="shared" si="82"/>
        <v>40.07524291</v>
      </c>
      <c r="Y101" s="10">
        <f t="shared" si="87"/>
        <v>0.99482159545567683</v>
      </c>
    </row>
    <row r="102" spans="8:27" x14ac:dyDescent="0.2">
      <c r="I102" s="44" t="str">
        <f t="shared" si="88"/>
        <v>SLH</v>
      </c>
      <c r="J102" s="7" t="str">
        <f t="shared" si="81"/>
        <v>Missing</v>
      </c>
      <c r="K102" s="35">
        <v>0.12293791</v>
      </c>
      <c r="L102" s="36">
        <v>0.14971338000000001</v>
      </c>
      <c r="M102" s="10">
        <f t="shared" si="83"/>
        <v>0.82115512988885819</v>
      </c>
      <c r="N102" s="35">
        <v>0.12231939999999999</v>
      </c>
      <c r="O102" s="36">
        <v>0.14266100000000001</v>
      </c>
      <c r="P102" s="10">
        <f t="shared" si="84"/>
        <v>0.85741302808756414</v>
      </c>
      <c r="Q102" s="35">
        <v>0.13487185000000002</v>
      </c>
      <c r="R102" s="36">
        <v>0.13765413000000001</v>
      </c>
      <c r="S102" s="11">
        <f t="shared" si="85"/>
        <v>0.97978789303306779</v>
      </c>
      <c r="T102" s="35">
        <v>0.12579950000000001</v>
      </c>
      <c r="U102" s="36">
        <v>0.13628420999999999</v>
      </c>
      <c r="V102" s="10">
        <f t="shared" si="86"/>
        <v>0.92306731645580964</v>
      </c>
      <c r="W102" s="35">
        <f t="shared" si="82"/>
        <v>0.12648216500000001</v>
      </c>
      <c r="X102" s="36">
        <f t="shared" si="82"/>
        <v>0.14157818000000003</v>
      </c>
      <c r="Y102" s="10">
        <f t="shared" si="87"/>
        <v>0.89337329382253672</v>
      </c>
    </row>
    <row r="103" spans="8:27" ht="12" thickBot="1" x14ac:dyDescent="0.25">
      <c r="H103" s="55"/>
      <c r="I103" s="44"/>
      <c r="J103" s="7"/>
      <c r="K103" s="35"/>
      <c r="L103" s="36"/>
      <c r="M103" s="10"/>
      <c r="N103" s="35"/>
      <c r="O103" s="36"/>
      <c r="P103" s="10"/>
      <c r="Q103" s="35"/>
      <c r="R103" s="36"/>
      <c r="S103" s="11"/>
      <c r="T103" s="35"/>
      <c r="U103" s="36"/>
      <c r="V103" s="10"/>
      <c r="W103" s="35"/>
      <c r="X103" s="36"/>
      <c r="Y103" s="10"/>
      <c r="Z103" s="46"/>
      <c r="AA103" s="46"/>
    </row>
    <row r="104" spans="8:27" ht="11.25" customHeight="1" x14ac:dyDescent="0.2">
      <c r="H104" s="47" t="s">
        <v>90</v>
      </c>
      <c r="I104" s="47" t="s">
        <v>126</v>
      </c>
      <c r="J104" s="47" t="str">
        <f>J66</f>
        <v>Accident</v>
      </c>
      <c r="K104" s="48">
        <v>15.345980750000001</v>
      </c>
      <c r="L104" s="49">
        <v>15.026342029999999</v>
      </c>
      <c r="M104" s="50">
        <f t="shared" si="83"/>
        <v>1.021271891679415</v>
      </c>
      <c r="N104" s="48">
        <v>14.187203929999999</v>
      </c>
      <c r="O104" s="49">
        <v>13.86069256</v>
      </c>
      <c r="P104" s="50">
        <f t="shared" si="84"/>
        <v>1.0235566418190578</v>
      </c>
      <c r="Q104" s="48">
        <v>13.133813160000001</v>
      </c>
      <c r="R104" s="49">
        <v>12.814928829999999</v>
      </c>
      <c r="S104" s="51">
        <f t="shared" si="85"/>
        <v>1.0248838159173765</v>
      </c>
      <c r="T104" s="48">
        <v>12.822695400000001</v>
      </c>
      <c r="U104" s="49">
        <v>12.30630646</v>
      </c>
      <c r="V104" s="50">
        <f t="shared" si="86"/>
        <v>1.0419613262255782</v>
      </c>
      <c r="W104" s="48">
        <f t="shared" ref="W104:X118" si="89">AVERAGE(K104,N104,Q104,T104)</f>
        <v>13.87242331</v>
      </c>
      <c r="X104" s="49">
        <f t="shared" si="89"/>
        <v>13.50206747</v>
      </c>
      <c r="Y104" s="50">
        <f t="shared" si="87"/>
        <v>1.0274295651997656</v>
      </c>
    </row>
    <row r="105" spans="8:27" x14ac:dyDescent="0.2">
      <c r="I105" s="44" t="str">
        <f>H104</f>
        <v>JHD</v>
      </c>
      <c r="J105" s="7" t="str">
        <f t="shared" ref="J105:J118" si="90">J67</f>
        <v>Cancer</v>
      </c>
      <c r="K105" s="35">
        <v>3.67936686</v>
      </c>
      <c r="L105" s="36">
        <v>3.6420965199999999</v>
      </c>
      <c r="M105" s="10">
        <f t="shared" si="83"/>
        <v>1.0102332104037703</v>
      </c>
      <c r="N105" s="35">
        <v>3.2820218699999999</v>
      </c>
      <c r="O105" s="36">
        <v>3.3550898399999998</v>
      </c>
      <c r="P105" s="10">
        <f t="shared" si="84"/>
        <v>0.97822175456261407</v>
      </c>
      <c r="Q105" s="35">
        <v>2.9501124900000004</v>
      </c>
      <c r="R105" s="36">
        <v>3.0621094700000002</v>
      </c>
      <c r="S105" s="11">
        <f t="shared" si="85"/>
        <v>0.96342489349343874</v>
      </c>
      <c r="T105" s="35">
        <v>2.8174154800000002</v>
      </c>
      <c r="U105" s="36">
        <v>2.9173705699999997</v>
      </c>
      <c r="V105" s="10">
        <f t="shared" si="86"/>
        <v>0.96573795217245939</v>
      </c>
      <c r="W105" s="35">
        <f t="shared" si="89"/>
        <v>3.1822291749999998</v>
      </c>
      <c r="X105" s="36">
        <f t="shared" si="89"/>
        <v>3.2441665999999998</v>
      </c>
      <c r="Y105" s="10">
        <f t="shared" si="87"/>
        <v>0.98090806279800802</v>
      </c>
    </row>
    <row r="106" spans="8:27" x14ac:dyDescent="0.2">
      <c r="I106" s="44" t="str">
        <f t="shared" si="88"/>
        <v>JHD</v>
      </c>
      <c r="J106" s="7" t="str">
        <f t="shared" si="90"/>
        <v>Cardio</v>
      </c>
      <c r="K106" s="35">
        <v>11.993978369999999</v>
      </c>
      <c r="L106" s="36">
        <v>11.966814619999999</v>
      </c>
      <c r="M106" s="10">
        <f t="shared" si="83"/>
        <v>1.0022699231886321</v>
      </c>
      <c r="N106" s="35">
        <v>11.335552699999999</v>
      </c>
      <c r="O106" s="36">
        <v>11.189016689999999</v>
      </c>
      <c r="P106" s="10">
        <f t="shared" si="84"/>
        <v>1.0130964153562274</v>
      </c>
      <c r="Q106" s="35">
        <v>10.622950119999999</v>
      </c>
      <c r="R106" s="36">
        <v>10.340169150000001</v>
      </c>
      <c r="S106" s="11">
        <f t="shared" si="85"/>
        <v>1.0273478089089092</v>
      </c>
      <c r="T106" s="35">
        <v>10.410520999999999</v>
      </c>
      <c r="U106" s="36">
        <v>9.9387879399999992</v>
      </c>
      <c r="V106" s="10">
        <f t="shared" si="86"/>
        <v>1.0474638419541529</v>
      </c>
      <c r="W106" s="35">
        <f t="shared" si="89"/>
        <v>11.090750547500001</v>
      </c>
      <c r="X106" s="36">
        <f t="shared" si="89"/>
        <v>10.858697099999999</v>
      </c>
      <c r="Y106" s="10">
        <f t="shared" si="87"/>
        <v>1.0213702846080863</v>
      </c>
    </row>
    <row r="107" spans="8:27" x14ac:dyDescent="0.2">
      <c r="I107" s="44" t="str">
        <f t="shared" si="88"/>
        <v>JHD</v>
      </c>
      <c r="J107" s="7" t="str">
        <f t="shared" si="90"/>
        <v>Ill-defined</v>
      </c>
      <c r="K107" s="35">
        <v>0.14332913</v>
      </c>
      <c r="L107" s="36">
        <v>0.12579409</v>
      </c>
      <c r="M107" s="10">
        <f t="shared" si="83"/>
        <v>1.139394783967991</v>
      </c>
      <c r="N107" s="35">
        <v>0.13584399</v>
      </c>
      <c r="O107" s="36">
        <v>0.12286857000000001</v>
      </c>
      <c r="P107" s="10">
        <f t="shared" si="84"/>
        <v>1.1056040613152736</v>
      </c>
      <c r="Q107" s="35">
        <v>0.12811258</v>
      </c>
      <c r="R107" s="36">
        <v>0.11442506</v>
      </c>
      <c r="S107" s="11">
        <f t="shared" si="85"/>
        <v>1.1196199503849944</v>
      </c>
      <c r="T107" s="35">
        <v>0.12030104</v>
      </c>
      <c r="U107" s="36">
        <v>0.11057794999999999</v>
      </c>
      <c r="V107" s="10">
        <f t="shared" si="86"/>
        <v>1.0879297364438389</v>
      </c>
      <c r="W107" s="35">
        <f t="shared" si="89"/>
        <v>0.13189668499999999</v>
      </c>
      <c r="X107" s="36">
        <f t="shared" si="89"/>
        <v>0.1184164175</v>
      </c>
      <c r="Y107" s="10">
        <f t="shared" si="87"/>
        <v>1.1138378257389858</v>
      </c>
    </row>
    <row r="108" spans="8:27" x14ac:dyDescent="0.2">
      <c r="I108" s="44" t="str">
        <f t="shared" si="88"/>
        <v>JHD</v>
      </c>
      <c r="J108" s="7" t="str">
        <f t="shared" si="90"/>
        <v>Immune</v>
      </c>
      <c r="K108" s="35">
        <v>11.94099317</v>
      </c>
      <c r="L108" s="36">
        <v>11.79628469</v>
      </c>
      <c r="M108" s="10">
        <f t="shared" si="83"/>
        <v>1.0122672929488277</v>
      </c>
      <c r="N108" s="35">
        <v>11.433485880000001</v>
      </c>
      <c r="O108" s="36">
        <v>11.25796293</v>
      </c>
      <c r="P108" s="10">
        <f t="shared" si="84"/>
        <v>1.0155910044376031</v>
      </c>
      <c r="Q108" s="35">
        <v>10.726552029999999</v>
      </c>
      <c r="R108" s="36">
        <v>10.503629720000001</v>
      </c>
      <c r="S108" s="11">
        <f t="shared" si="85"/>
        <v>1.021223359537849</v>
      </c>
      <c r="T108" s="35">
        <v>10.5422081</v>
      </c>
      <c r="U108" s="36">
        <v>10.12760959</v>
      </c>
      <c r="V108" s="10">
        <f t="shared" si="86"/>
        <v>1.0409374498805102</v>
      </c>
      <c r="W108" s="35">
        <f t="shared" si="89"/>
        <v>11.160809794999999</v>
      </c>
      <c r="X108" s="36">
        <f t="shared" si="89"/>
        <v>10.921371732499999</v>
      </c>
      <c r="Y108" s="10">
        <f t="shared" si="87"/>
        <v>1.0219238085072662</v>
      </c>
    </row>
    <row r="109" spans="8:27" x14ac:dyDescent="0.2">
      <c r="I109" s="44" t="str">
        <f t="shared" si="88"/>
        <v>JHD</v>
      </c>
      <c r="J109" s="7" t="str">
        <f t="shared" si="90"/>
        <v>Infectious</v>
      </c>
      <c r="K109" s="35">
        <v>2.45939635</v>
      </c>
      <c r="L109" s="36">
        <v>2.4270882899999999</v>
      </c>
      <c r="M109" s="10">
        <f t="shared" si="83"/>
        <v>1.0133114481797447</v>
      </c>
      <c r="N109" s="35">
        <v>2.3219419500000003</v>
      </c>
      <c r="O109" s="36">
        <v>2.2791708599999998</v>
      </c>
      <c r="P109" s="10">
        <f t="shared" si="84"/>
        <v>1.0187660744311202</v>
      </c>
      <c r="Q109" s="35">
        <v>2.1205866800000002</v>
      </c>
      <c r="R109" s="36">
        <v>2.1212798500000001</v>
      </c>
      <c r="S109" s="11">
        <f t="shared" si="85"/>
        <v>0.99967323029066635</v>
      </c>
      <c r="T109" s="35">
        <v>2.1356328700000002</v>
      </c>
      <c r="U109" s="36">
        <v>2.0542319199999999</v>
      </c>
      <c r="V109" s="10">
        <f t="shared" si="86"/>
        <v>1.0396259785506596</v>
      </c>
      <c r="W109" s="35">
        <f t="shared" si="89"/>
        <v>2.2593894625000002</v>
      </c>
      <c r="X109" s="36">
        <f t="shared" si="89"/>
        <v>2.2204427299999998</v>
      </c>
      <c r="Y109" s="10">
        <f t="shared" si="87"/>
        <v>1.017540075217342</v>
      </c>
    </row>
    <row r="110" spans="8:27" x14ac:dyDescent="0.2">
      <c r="I110" s="44" t="str">
        <f t="shared" si="88"/>
        <v>JHD</v>
      </c>
      <c r="J110" s="7" t="str">
        <f t="shared" si="90"/>
        <v>Musc-skel</v>
      </c>
      <c r="K110" s="35">
        <v>40.778196819999998</v>
      </c>
      <c r="L110" s="36">
        <v>40.364192109999998</v>
      </c>
      <c r="M110" s="10">
        <f t="shared" si="83"/>
        <v>1.0102567322262208</v>
      </c>
      <c r="N110" s="35">
        <v>38.754304920000003</v>
      </c>
      <c r="O110" s="36">
        <v>38.248919899999997</v>
      </c>
      <c r="P110" s="10">
        <f t="shared" si="84"/>
        <v>1.01321305337043</v>
      </c>
      <c r="Q110" s="35">
        <v>36.314276479999997</v>
      </c>
      <c r="R110" s="36">
        <v>35.691958069999998</v>
      </c>
      <c r="S110" s="11">
        <f t="shared" si="85"/>
        <v>1.0174358158994665</v>
      </c>
      <c r="T110" s="35">
        <v>35.88051454</v>
      </c>
      <c r="U110" s="36">
        <v>34.557299560000004</v>
      </c>
      <c r="V110" s="10">
        <f t="shared" si="86"/>
        <v>1.0382904624159814</v>
      </c>
      <c r="W110" s="35">
        <f t="shared" si="89"/>
        <v>37.931823190000003</v>
      </c>
      <c r="X110" s="36">
        <f t="shared" si="89"/>
        <v>37.215592409999999</v>
      </c>
      <c r="Y110" s="10">
        <f t="shared" si="87"/>
        <v>1.0192454488459937</v>
      </c>
    </row>
    <row r="111" spans="8:27" x14ac:dyDescent="0.2">
      <c r="I111" s="44" t="str">
        <f t="shared" si="88"/>
        <v>JHD</v>
      </c>
      <c r="J111" s="7" t="str">
        <f t="shared" si="90"/>
        <v>Nervous Sys</v>
      </c>
      <c r="K111" s="35">
        <v>6.9218963499999999</v>
      </c>
      <c r="L111" s="36">
        <v>6.9177453799999995</v>
      </c>
      <c r="M111" s="10">
        <f t="shared" si="83"/>
        <v>1.0006000466585545</v>
      </c>
      <c r="N111" s="35">
        <v>6.54456331</v>
      </c>
      <c r="O111" s="36">
        <v>6.5771630199999995</v>
      </c>
      <c r="P111" s="10">
        <f t="shared" si="84"/>
        <v>0.99504349977325035</v>
      </c>
      <c r="Q111" s="35">
        <v>6.1390355300000001</v>
      </c>
      <c r="R111" s="36">
        <v>6.1680613900000001</v>
      </c>
      <c r="S111" s="11">
        <f t="shared" si="85"/>
        <v>0.99529416810814197</v>
      </c>
      <c r="T111" s="35">
        <v>6.0351331200000002</v>
      </c>
      <c r="U111" s="36">
        <v>5.9859664600000002</v>
      </c>
      <c r="V111" s="10">
        <f t="shared" si="86"/>
        <v>1.0082136544413582</v>
      </c>
      <c r="W111" s="35">
        <f t="shared" si="89"/>
        <v>6.4101570775000001</v>
      </c>
      <c r="X111" s="36">
        <f t="shared" si="89"/>
        <v>6.4122340624999996</v>
      </c>
      <c r="Y111" s="10">
        <f t="shared" si="87"/>
        <v>0.99967609027060533</v>
      </c>
    </row>
    <row r="112" spans="8:27" x14ac:dyDescent="0.2">
      <c r="I112" s="44" t="str">
        <f t="shared" si="88"/>
        <v>JHD</v>
      </c>
      <c r="J112" s="7" t="str">
        <f t="shared" si="90"/>
        <v>Pregnancy</v>
      </c>
      <c r="K112" s="35">
        <v>3.10570828</v>
      </c>
      <c r="L112" s="36">
        <v>2.6059166600000001</v>
      </c>
      <c r="M112" s="10">
        <f t="shared" si="83"/>
        <v>1.1917910989524891</v>
      </c>
      <c r="N112" s="35">
        <v>3.25482059</v>
      </c>
      <c r="O112" s="36">
        <v>2.8328698500000002</v>
      </c>
      <c r="P112" s="10">
        <f t="shared" si="84"/>
        <v>1.1489481558780399</v>
      </c>
      <c r="Q112" s="35">
        <v>3.1956438500000002</v>
      </c>
      <c r="R112" s="36">
        <v>2.85532371</v>
      </c>
      <c r="S112" s="11">
        <f t="shared" si="85"/>
        <v>1.1191879361377208</v>
      </c>
      <c r="T112" s="35">
        <v>3.2337270499999997</v>
      </c>
      <c r="U112" s="36">
        <v>2.8273905799999999</v>
      </c>
      <c r="V112" s="10">
        <f t="shared" si="86"/>
        <v>1.1437143042331279</v>
      </c>
      <c r="W112" s="35">
        <f t="shared" si="89"/>
        <v>3.1974749424999995</v>
      </c>
      <c r="X112" s="36">
        <f t="shared" si="89"/>
        <v>2.7803751999999999</v>
      </c>
      <c r="Y112" s="10">
        <f t="shared" si="87"/>
        <v>1.1500156318830637</v>
      </c>
    </row>
    <row r="113" spans="2:28" x14ac:dyDescent="0.2">
      <c r="B113" s="16"/>
      <c r="C113" s="16"/>
      <c r="D113" s="16"/>
      <c r="E113" s="16"/>
      <c r="F113" s="16"/>
      <c r="G113" s="16"/>
      <c r="H113" s="16"/>
      <c r="I113" s="44" t="str">
        <f t="shared" si="88"/>
        <v>JHD</v>
      </c>
      <c r="J113" s="7" t="str">
        <f t="shared" si="90"/>
        <v>Psych/Intl hndcp</v>
      </c>
      <c r="K113" s="35">
        <v>104.78655513</v>
      </c>
      <c r="L113" s="36">
        <v>104.05238100000001</v>
      </c>
      <c r="M113" s="10">
        <f t="shared" si="83"/>
        <v>1.0070558128794764</v>
      </c>
      <c r="N113" s="35">
        <v>99.29697213</v>
      </c>
      <c r="O113" s="36">
        <v>98.072283560000002</v>
      </c>
      <c r="P113" s="10">
        <f t="shared" si="84"/>
        <v>1.0124876114386665</v>
      </c>
      <c r="Q113" s="35">
        <v>93.317786790000014</v>
      </c>
      <c r="R113" s="36">
        <v>91.427918959999985</v>
      </c>
      <c r="S113" s="11">
        <f t="shared" si="85"/>
        <v>1.0206705769036135</v>
      </c>
      <c r="T113" s="35">
        <v>92.271534840000001</v>
      </c>
      <c r="U113" s="36">
        <v>88.549770559999985</v>
      </c>
      <c r="V113" s="10">
        <f t="shared" si="86"/>
        <v>1.0420301967635048</v>
      </c>
      <c r="W113" s="35">
        <f t="shared" si="89"/>
        <v>97.418212222500003</v>
      </c>
      <c r="X113" s="36">
        <f t="shared" si="89"/>
        <v>95.525588519999985</v>
      </c>
      <c r="Y113" s="10">
        <f t="shared" si="87"/>
        <v>1.0198127405632655</v>
      </c>
    </row>
    <row r="114" spans="2:28" x14ac:dyDescent="0.2">
      <c r="B114" s="16"/>
      <c r="C114" s="16"/>
      <c r="D114" s="16"/>
      <c r="E114" s="16"/>
      <c r="F114" s="16"/>
      <c r="G114" s="16"/>
      <c r="H114" s="16"/>
      <c r="I114" s="44" t="str">
        <f t="shared" si="88"/>
        <v>JHD</v>
      </c>
      <c r="J114" s="7" t="str">
        <f t="shared" si="90"/>
        <v>Respiratory</v>
      </c>
      <c r="K114" s="35">
        <v>6.7970983899999995</v>
      </c>
      <c r="L114" s="36">
        <v>6.6797803</v>
      </c>
      <c r="M114" s="10">
        <f t="shared" si="83"/>
        <v>1.0175631659622097</v>
      </c>
      <c r="N114" s="35">
        <v>6.5515635999999997</v>
      </c>
      <c r="O114" s="36">
        <v>6.36813334</v>
      </c>
      <c r="P114" s="10">
        <f t="shared" si="84"/>
        <v>1.0288044000033454</v>
      </c>
      <c r="Q114" s="35">
        <v>6.1472481299999995</v>
      </c>
      <c r="R114" s="36">
        <v>5.9696856600000006</v>
      </c>
      <c r="S114" s="11">
        <f t="shared" si="85"/>
        <v>1.0297440234064181</v>
      </c>
      <c r="T114" s="35">
        <v>6.17475766</v>
      </c>
      <c r="U114" s="36">
        <v>5.8232696200000005</v>
      </c>
      <c r="V114" s="10">
        <f t="shared" si="86"/>
        <v>1.0603592247889082</v>
      </c>
      <c r="W114" s="35">
        <f t="shared" si="89"/>
        <v>6.4176669449999997</v>
      </c>
      <c r="X114" s="36">
        <f t="shared" si="89"/>
        <v>6.2102172300000005</v>
      </c>
      <c r="Y114" s="10">
        <f t="shared" si="87"/>
        <v>1.0334045826928342</v>
      </c>
    </row>
    <row r="115" spans="2:28" x14ac:dyDescent="0.2">
      <c r="B115" s="16"/>
      <c r="C115" s="16"/>
      <c r="D115" s="16"/>
      <c r="E115" s="16"/>
      <c r="F115" s="16"/>
      <c r="G115" s="16"/>
      <c r="H115" s="16"/>
      <c r="I115" s="44" t="str">
        <f t="shared" si="88"/>
        <v>JHD</v>
      </c>
      <c r="J115" s="7" t="str">
        <f t="shared" si="90"/>
        <v>Sensory</v>
      </c>
      <c r="K115" s="35">
        <v>2.7849623999999999</v>
      </c>
      <c r="L115" s="36">
        <v>2.7566426099999997</v>
      </c>
      <c r="M115" s="10">
        <f t="shared" si="83"/>
        <v>1.0102732903776743</v>
      </c>
      <c r="N115" s="35">
        <v>2.6225185199999999</v>
      </c>
      <c r="O115" s="36">
        <v>2.5824195200000002</v>
      </c>
      <c r="P115" s="10">
        <f t="shared" si="84"/>
        <v>1.0155276862219504</v>
      </c>
      <c r="Q115" s="35">
        <v>2.4491104100000003</v>
      </c>
      <c r="R115" s="36">
        <v>2.3958750899999997</v>
      </c>
      <c r="S115" s="11">
        <f t="shared" si="85"/>
        <v>1.0222195723901453</v>
      </c>
      <c r="T115" s="35">
        <v>2.41200166</v>
      </c>
      <c r="U115" s="36">
        <v>2.30682287</v>
      </c>
      <c r="V115" s="10">
        <f t="shared" si="86"/>
        <v>1.04559465374123</v>
      </c>
      <c r="W115" s="35">
        <f t="shared" si="89"/>
        <v>2.5671482475</v>
      </c>
      <c r="X115" s="36">
        <f t="shared" si="89"/>
        <v>2.5104400225000001</v>
      </c>
      <c r="Y115" s="10">
        <f t="shared" si="87"/>
        <v>1.0225889583068102</v>
      </c>
    </row>
    <row r="116" spans="2:28" x14ac:dyDescent="0.2">
      <c r="B116" s="16"/>
      <c r="C116" s="16"/>
      <c r="D116" s="16"/>
      <c r="E116" s="16"/>
      <c r="F116" s="16"/>
      <c r="G116" s="16"/>
      <c r="H116" s="16"/>
      <c r="I116" s="44" t="str">
        <f t="shared" si="88"/>
        <v>JHD</v>
      </c>
      <c r="J116" s="7" t="str">
        <f t="shared" si="90"/>
        <v>Substance</v>
      </c>
      <c r="K116" s="35">
        <v>13.699419410000001</v>
      </c>
      <c r="L116" s="36">
        <v>13.56408442</v>
      </c>
      <c r="M116" s="10">
        <f t="shared" si="83"/>
        <v>1.0099774511724839</v>
      </c>
      <c r="N116" s="35">
        <v>12.817199179999999</v>
      </c>
      <c r="O116" s="36">
        <v>12.739458449999999</v>
      </c>
      <c r="P116" s="10">
        <f t="shared" si="84"/>
        <v>1.0061023575142631</v>
      </c>
      <c r="Q116" s="35">
        <v>11.978177630000001</v>
      </c>
      <c r="R116" s="36">
        <v>11.879377029999999</v>
      </c>
      <c r="S116" s="11">
        <f t="shared" si="85"/>
        <v>1.0083169849521985</v>
      </c>
      <c r="T116" s="35">
        <v>11.952975279999999</v>
      </c>
      <c r="U116" s="36">
        <v>11.579760210000002</v>
      </c>
      <c r="V116" s="10">
        <f t="shared" si="86"/>
        <v>1.0322299480500208</v>
      </c>
      <c r="W116" s="35">
        <f t="shared" si="89"/>
        <v>12.611942874999999</v>
      </c>
      <c r="X116" s="36">
        <f t="shared" si="89"/>
        <v>12.440670027500001</v>
      </c>
      <c r="Y116" s="10">
        <f t="shared" si="87"/>
        <v>1.0137671722762038</v>
      </c>
    </row>
    <row r="117" spans="2:28" x14ac:dyDescent="0.2">
      <c r="B117" s="16"/>
      <c r="C117" s="16"/>
      <c r="D117" s="16"/>
      <c r="E117" s="16"/>
      <c r="F117" s="16"/>
      <c r="G117" s="16"/>
      <c r="H117" s="16"/>
      <c r="I117" s="44" t="str">
        <f t="shared" si="88"/>
        <v>JHD</v>
      </c>
      <c r="J117" s="7" t="str">
        <f t="shared" si="90"/>
        <v>Other dis</v>
      </c>
      <c r="K117" s="35">
        <v>11.71735342</v>
      </c>
      <c r="L117" s="36">
        <v>11.653201560000001</v>
      </c>
      <c r="M117" s="10">
        <f t="shared" si="83"/>
        <v>1.0055050845614997</v>
      </c>
      <c r="N117" s="35">
        <v>10.986357199999999</v>
      </c>
      <c r="O117" s="36">
        <v>10.83468122</v>
      </c>
      <c r="P117" s="10">
        <f t="shared" si="84"/>
        <v>1.0139991179177488</v>
      </c>
      <c r="Q117" s="35">
        <v>10.25273297</v>
      </c>
      <c r="R117" s="36">
        <v>10.01845541</v>
      </c>
      <c r="S117" s="11">
        <f t="shared" si="85"/>
        <v>1.0233845987642121</v>
      </c>
      <c r="T117" s="35">
        <v>10.071505310000001</v>
      </c>
      <c r="U117" s="36">
        <v>9.6318282899999996</v>
      </c>
      <c r="V117" s="10">
        <f t="shared" si="86"/>
        <v>1.0456483449208169</v>
      </c>
      <c r="W117" s="35">
        <f t="shared" si="89"/>
        <v>10.756987225</v>
      </c>
      <c r="X117" s="36">
        <f t="shared" si="89"/>
        <v>10.534541620000001</v>
      </c>
      <c r="Y117" s="10">
        <f t="shared" si="87"/>
        <v>1.0211158314261801</v>
      </c>
    </row>
    <row r="118" spans="2:28" x14ac:dyDescent="0.2">
      <c r="B118" s="16"/>
      <c r="C118" s="16"/>
      <c r="D118" s="16"/>
      <c r="E118" s="16"/>
      <c r="F118" s="16"/>
      <c r="G118" s="16"/>
      <c r="H118" s="16"/>
      <c r="I118" s="44" t="str">
        <f t="shared" si="88"/>
        <v>JHD</v>
      </c>
      <c r="J118" s="7" t="str">
        <f t="shared" si="90"/>
        <v>Missing</v>
      </c>
      <c r="K118" s="35">
        <v>0.61159956999999998</v>
      </c>
      <c r="L118" s="36">
        <v>0.62148994999999996</v>
      </c>
      <c r="M118" s="10">
        <f t="shared" si="83"/>
        <v>0.98408601780286231</v>
      </c>
      <c r="N118" s="35">
        <v>0.60597688999999999</v>
      </c>
      <c r="O118" s="36">
        <v>0.62455888999999998</v>
      </c>
      <c r="P118" s="10">
        <f t="shared" si="84"/>
        <v>0.97024780161243085</v>
      </c>
      <c r="Q118" s="35">
        <v>0.57992307999999992</v>
      </c>
      <c r="R118" s="36">
        <v>0.58451973000000002</v>
      </c>
      <c r="S118" s="11">
        <f t="shared" si="85"/>
        <v>0.99213602250859845</v>
      </c>
      <c r="T118" s="35">
        <v>0.56743838000000002</v>
      </c>
      <c r="U118" s="36">
        <v>0.55588632999999998</v>
      </c>
      <c r="V118" s="10">
        <f t="shared" si="86"/>
        <v>1.0207813169285886</v>
      </c>
      <c r="W118" s="35">
        <f t="shared" si="89"/>
        <v>0.59123448000000001</v>
      </c>
      <c r="X118" s="36">
        <f t="shared" si="89"/>
        <v>0.59661372499999998</v>
      </c>
      <c r="Y118" s="10">
        <f t="shared" si="87"/>
        <v>0.99098370557935123</v>
      </c>
    </row>
    <row r="119" spans="2:28" x14ac:dyDescent="0.2">
      <c r="B119" s="16"/>
      <c r="C119" s="16"/>
      <c r="D119" s="16"/>
      <c r="E119" s="16"/>
      <c r="F119" s="16"/>
      <c r="G119" s="16"/>
      <c r="H119" s="16"/>
      <c r="I119" s="44" t="str">
        <f>I118</f>
        <v>JHD</v>
      </c>
      <c r="J119" s="7"/>
      <c r="K119" s="35"/>
      <c r="L119" s="36"/>
      <c r="M119" s="10"/>
      <c r="N119" s="35"/>
      <c r="O119" s="36"/>
      <c r="P119" s="10"/>
      <c r="Q119" s="35"/>
      <c r="R119" s="36"/>
      <c r="S119" s="11"/>
      <c r="T119" s="35"/>
      <c r="U119" s="36"/>
      <c r="V119" s="10"/>
      <c r="W119" s="35"/>
      <c r="X119" s="36"/>
      <c r="Y119" s="10"/>
      <c r="Z119" s="46"/>
      <c r="AA119" s="46"/>
      <c r="AB119" s="46"/>
    </row>
    <row r="120" spans="2:28" ht="12" thickBot="1" x14ac:dyDescent="0.25">
      <c r="B120" s="16"/>
      <c r="C120" s="16"/>
      <c r="D120" s="16"/>
      <c r="E120" s="16"/>
      <c r="F120" s="16"/>
      <c r="G120" s="16"/>
      <c r="H120" s="16"/>
      <c r="I120" s="12" t="s">
        <v>4</v>
      </c>
      <c r="J120" s="12"/>
      <c r="K120" s="13">
        <f>SUM(K88:K119)</f>
        <v>645.20139173999996</v>
      </c>
      <c r="L120" s="13">
        <f>SUM(L88:L119)</f>
        <v>644.82362740999963</v>
      </c>
      <c r="M120" s="14">
        <f>IFERROR(K120/L120,"-")</f>
        <v>1.0005858413276785</v>
      </c>
      <c r="N120" s="13">
        <f>SUM(N88:N119)</f>
        <v>623.04392133999988</v>
      </c>
      <c r="O120" s="13">
        <f>SUM(O88:O119)</f>
        <v>621.66612229000009</v>
      </c>
      <c r="P120" s="14">
        <f>IFERROR(N120/O120,"-")</f>
        <v>1.0022163006807006</v>
      </c>
      <c r="Q120" s="13">
        <f>SUM(Q88:Q119)</f>
        <v>592.17718035999997</v>
      </c>
      <c r="R120" s="13">
        <f>SUM(R88:R119)</f>
        <v>591.28822514999979</v>
      </c>
      <c r="S120" s="14">
        <f>IFERROR(Q120/R120,"-")</f>
        <v>1.0015034211272762</v>
      </c>
      <c r="T120" s="13">
        <f>SUM(T88:T119)</f>
        <v>590.42038259000003</v>
      </c>
      <c r="U120" s="13">
        <f>SUM(U88:U119)</f>
        <v>581.24459151000008</v>
      </c>
      <c r="V120" s="14">
        <f>IFERROR(T120/U120,"-")</f>
        <v>1.0157864541262438</v>
      </c>
      <c r="W120" s="13">
        <f>SUM(W88:W119)</f>
        <v>612.71071900749985</v>
      </c>
      <c r="X120" s="13">
        <f>SUM(X88:X119)</f>
        <v>609.75564158999987</v>
      </c>
      <c r="Y120" s="15">
        <f>W120/X120</f>
        <v>1.0048463305887492</v>
      </c>
    </row>
  </sheetData>
  <mergeCells count="21">
    <mergeCell ref="W86:Y86"/>
    <mergeCell ref="I86:I87"/>
    <mergeCell ref="J86:J87"/>
    <mergeCell ref="K86:M86"/>
    <mergeCell ref="N86:P86"/>
    <mergeCell ref="Q86:S86"/>
    <mergeCell ref="T86:V86"/>
    <mergeCell ref="W10:Y10"/>
    <mergeCell ref="I48:I49"/>
    <mergeCell ref="J48:J49"/>
    <mergeCell ref="K48:M48"/>
    <mergeCell ref="N48:P48"/>
    <mergeCell ref="Q48:S48"/>
    <mergeCell ref="T48:V48"/>
    <mergeCell ref="W48:Y48"/>
    <mergeCell ref="I10:I11"/>
    <mergeCell ref="J10:J11"/>
    <mergeCell ref="K10:M10"/>
    <mergeCell ref="N10:P10"/>
    <mergeCell ref="Q10:S10"/>
    <mergeCell ref="T10:V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F4ED6-33AA-43E5-B99B-074252539495}">
  <dimension ref="A4:AA49"/>
  <sheetViews>
    <sheetView zoomScale="115" zoomScaleNormal="115" workbookViewId="0">
      <selection activeCell="S28" sqref="S28"/>
    </sheetView>
  </sheetViews>
  <sheetFormatPr defaultColWidth="5" defaultRowHeight="11.25" x14ac:dyDescent="0.2"/>
  <cols>
    <col min="1" max="1" width="5" style="16" customWidth="1"/>
    <col min="2" max="2" width="2.28515625" style="16" bestFit="1" customWidth="1"/>
    <col min="3" max="3" width="1.5703125" style="16" bestFit="1" customWidth="1"/>
    <col min="4" max="4" width="2" style="16" bestFit="1" customWidth="1"/>
    <col min="5" max="5" width="1.5703125" style="16" bestFit="1" customWidth="1"/>
    <col min="6" max="6" width="2" style="16" bestFit="1" customWidth="1"/>
    <col min="7" max="7" width="5" style="16"/>
    <col min="8" max="8" width="0" style="16" hidden="1" customWidth="1"/>
    <col min="9" max="9" width="7.7109375" style="16" customWidth="1"/>
    <col min="10" max="10" width="11.140625" style="16" customWidth="1"/>
    <col min="11" max="25" width="9" style="16" customWidth="1"/>
    <col min="26" max="26" width="5" style="16"/>
    <col min="27" max="27" width="0" style="16" hidden="1" customWidth="1"/>
    <col min="28" max="16384" width="5" style="16"/>
  </cols>
  <sheetData>
    <row r="4" spans="1:27" x14ac:dyDescent="0.2">
      <c r="A4" s="40"/>
      <c r="B4" s="40" t="str">
        <f>letter</f>
        <v>J</v>
      </c>
      <c r="C4" s="40"/>
      <c r="D4" s="40"/>
      <c r="E4" s="40"/>
      <c r="F4" s="40"/>
      <c r="G4" s="40"/>
      <c r="H4" s="40"/>
      <c r="I4" s="40"/>
      <c r="J4" s="40"/>
    </row>
    <row r="6" spans="1:27" ht="12.75" x14ac:dyDescent="0.2">
      <c r="A6" s="39"/>
      <c r="B6" s="39" t="str">
        <f>B4</f>
        <v>J</v>
      </c>
      <c r="C6" s="39" t="s">
        <v>5</v>
      </c>
      <c r="D6" s="39">
        <v>9</v>
      </c>
      <c r="E6" s="39"/>
      <c r="F6" s="39"/>
      <c r="G6" s="39"/>
      <c r="H6" s="39"/>
      <c r="I6" s="39" t="s">
        <v>165</v>
      </c>
      <c r="J6" s="39"/>
    </row>
    <row r="8" spans="1:27" x14ac:dyDescent="0.2">
      <c r="A8" s="41"/>
      <c r="B8" s="41" t="str">
        <f>B6</f>
        <v>J</v>
      </c>
      <c r="C8" s="41" t="s">
        <v>5</v>
      </c>
      <c r="D8" s="41">
        <f>D6</f>
        <v>9</v>
      </c>
      <c r="E8" s="41" t="s">
        <v>5</v>
      </c>
      <c r="F8" s="41">
        <v>1</v>
      </c>
      <c r="G8" s="41"/>
      <c r="H8" s="41"/>
      <c r="I8" s="41" t="s">
        <v>157</v>
      </c>
      <c r="J8" s="41"/>
    </row>
    <row r="9" spans="1:27" ht="12" thickBot="1" x14ac:dyDescent="0.25"/>
    <row r="10" spans="1:27" x14ac:dyDescent="0.2">
      <c r="I10" s="82" t="s">
        <v>7</v>
      </c>
      <c r="J10" s="82" t="s">
        <v>158</v>
      </c>
      <c r="K10" s="82" t="s">
        <v>8</v>
      </c>
      <c r="L10" s="83" t="str">
        <f>K10</f>
        <v>Q1</v>
      </c>
      <c r="M10" s="84"/>
      <c r="N10" s="82" t="s">
        <v>9</v>
      </c>
      <c r="O10" s="83" t="str">
        <f>N10</f>
        <v>Q2</v>
      </c>
      <c r="P10" s="84"/>
      <c r="Q10" s="83" t="s">
        <v>10</v>
      </c>
      <c r="R10" s="83" t="str">
        <f>Q10</f>
        <v>Q3</v>
      </c>
      <c r="S10" s="83"/>
      <c r="T10" s="82" t="s">
        <v>11</v>
      </c>
      <c r="U10" s="83" t="str">
        <f>T10</f>
        <v>Q4</v>
      </c>
      <c r="V10" s="84"/>
      <c r="W10" s="83" t="s">
        <v>12</v>
      </c>
      <c r="X10" s="83"/>
      <c r="Y10" s="84"/>
    </row>
    <row r="11" spans="1:27" x14ac:dyDescent="0.2">
      <c r="I11" s="93"/>
      <c r="J11" s="93"/>
      <c r="K11" s="3" t="s">
        <v>13</v>
      </c>
      <c r="L11" s="4" t="s">
        <v>14</v>
      </c>
      <c r="M11" s="5" t="s">
        <v>15</v>
      </c>
      <c r="N11" s="3" t="s">
        <v>13</v>
      </c>
      <c r="O11" s="4" t="s">
        <v>14</v>
      </c>
      <c r="P11" s="5" t="s">
        <v>15</v>
      </c>
      <c r="Q11" s="4" t="s">
        <v>13</v>
      </c>
      <c r="R11" s="4" t="s">
        <v>14</v>
      </c>
      <c r="S11" s="4" t="s">
        <v>15</v>
      </c>
      <c r="T11" s="3" t="s">
        <v>13</v>
      </c>
      <c r="U11" s="4" t="s">
        <v>14</v>
      </c>
      <c r="V11" s="5" t="s">
        <v>15</v>
      </c>
      <c r="W11" s="4" t="s">
        <v>13</v>
      </c>
      <c r="X11" s="4" t="s">
        <v>14</v>
      </c>
      <c r="Y11" s="5" t="s">
        <v>15</v>
      </c>
    </row>
    <row r="12" spans="1:27" x14ac:dyDescent="0.2">
      <c r="H12" s="7" t="s">
        <v>69</v>
      </c>
      <c r="I12" s="7" t="s">
        <v>129</v>
      </c>
      <c r="J12" s="43" t="s">
        <v>159</v>
      </c>
      <c r="K12" s="35">
        <v>804</v>
      </c>
      <c r="L12" s="36">
        <v>793.7</v>
      </c>
      <c r="M12" s="10">
        <f>IFERROR(K12/L12,"-")</f>
        <v>1.0129771954138842</v>
      </c>
      <c r="N12" s="35">
        <v>634</v>
      </c>
      <c r="O12" s="36">
        <v>624.6</v>
      </c>
      <c r="P12" s="10">
        <f>IFERROR(N12/O12,"-")</f>
        <v>1.0150496317643292</v>
      </c>
      <c r="Q12" s="35">
        <v>549</v>
      </c>
      <c r="R12" s="36">
        <v>537.4</v>
      </c>
      <c r="S12" s="11">
        <f>IFERROR(Q12/R12,"-")</f>
        <v>1.0215854112393004</v>
      </c>
      <c r="T12" s="35">
        <v>527</v>
      </c>
      <c r="U12" s="36">
        <v>489.1</v>
      </c>
      <c r="V12" s="10">
        <f>IFERROR(T12/U12,"-")</f>
        <v>1.0774892659987731</v>
      </c>
      <c r="W12" s="35">
        <f t="shared" ref="W12:X18" si="0">AVERAGE(K12,N12,Q12,T12)</f>
        <v>628.5</v>
      </c>
      <c r="X12" s="36">
        <f t="shared" si="0"/>
        <v>611.20000000000005</v>
      </c>
      <c r="Y12" s="10">
        <f t="shared" ref="Y12:Y20" si="1">W12/X12</f>
        <v>1.0283049738219894</v>
      </c>
      <c r="AA12" s="43">
        <v>1</v>
      </c>
    </row>
    <row r="13" spans="1:27" x14ac:dyDescent="0.2">
      <c r="H13" s="44" t="str">
        <f>H12</f>
        <v>EMB</v>
      </c>
      <c r="I13" s="44" t="str">
        <f>I12</f>
        <v>EB</v>
      </c>
      <c r="J13" s="43" t="s">
        <v>160</v>
      </c>
      <c r="K13" s="35">
        <v>1276</v>
      </c>
      <c r="L13" s="36">
        <v>1261.9000000000001</v>
      </c>
      <c r="M13" s="10">
        <f t="shared" ref="M13:M19" si="2">IFERROR(K13/L13,"-")</f>
        <v>1.0111736270702907</v>
      </c>
      <c r="N13" s="35">
        <v>1026</v>
      </c>
      <c r="O13" s="36">
        <v>996.6</v>
      </c>
      <c r="P13" s="10">
        <f t="shared" ref="P13:P19" si="3">IFERROR(N13/O13,"-")</f>
        <v>1.0295003010234798</v>
      </c>
      <c r="Q13" s="35">
        <v>922</v>
      </c>
      <c r="R13" s="36">
        <v>900.9</v>
      </c>
      <c r="S13" s="11">
        <f t="shared" ref="S13:S19" si="4">IFERROR(Q13/R13,"-")</f>
        <v>1.0234210234210235</v>
      </c>
      <c r="T13" s="35">
        <v>926</v>
      </c>
      <c r="U13" s="36">
        <v>843.4</v>
      </c>
      <c r="V13" s="10">
        <f t="shared" ref="V13:V19" si="5">IFERROR(T13/U13,"-")</f>
        <v>1.097936921982452</v>
      </c>
      <c r="W13" s="35">
        <f t="shared" si="0"/>
        <v>1037.5</v>
      </c>
      <c r="X13" s="36">
        <f t="shared" si="0"/>
        <v>1000.7</v>
      </c>
      <c r="Y13" s="10">
        <f t="shared" si="1"/>
        <v>1.0367742580193864</v>
      </c>
      <c r="AA13" s="43">
        <v>0</v>
      </c>
    </row>
    <row r="14" spans="1:27" x14ac:dyDescent="0.2">
      <c r="H14" s="7" t="s">
        <v>89</v>
      </c>
      <c r="I14" s="7" t="s">
        <v>125</v>
      </c>
      <c r="J14" s="43" t="s">
        <v>159</v>
      </c>
      <c r="K14" s="35">
        <v>15236</v>
      </c>
      <c r="L14" s="36">
        <v>15221.99</v>
      </c>
      <c r="M14" s="10">
        <f t="shared" si="2"/>
        <v>1.000920379004322</v>
      </c>
      <c r="N14" s="35">
        <v>14652</v>
      </c>
      <c r="O14" s="36">
        <v>14612.29</v>
      </c>
      <c r="P14" s="10">
        <f t="shared" si="3"/>
        <v>1.0027175754108355</v>
      </c>
      <c r="Q14" s="35">
        <v>14130</v>
      </c>
      <c r="R14" s="36">
        <v>14118.19</v>
      </c>
      <c r="S14" s="11">
        <f t="shared" si="4"/>
        <v>1.0008365094959055</v>
      </c>
      <c r="T14" s="35">
        <v>13675</v>
      </c>
      <c r="U14" s="36">
        <v>13674.3</v>
      </c>
      <c r="V14" s="10">
        <f t="shared" si="5"/>
        <v>1.0000511909201935</v>
      </c>
      <c r="W14" s="35">
        <f t="shared" si="0"/>
        <v>14423.25</v>
      </c>
      <c r="X14" s="36">
        <f t="shared" si="0"/>
        <v>14406.692500000001</v>
      </c>
      <c r="Y14" s="10">
        <f>W14/X14</f>
        <v>1.0011492922473357</v>
      </c>
      <c r="AA14" s="43">
        <v>1</v>
      </c>
    </row>
    <row r="15" spans="1:27" x14ac:dyDescent="0.2">
      <c r="H15" s="44" t="str">
        <f>H14</f>
        <v>SLH</v>
      </c>
      <c r="I15" s="44" t="str">
        <f>I14</f>
        <v>SLP-HCD</v>
      </c>
      <c r="J15" s="43" t="s">
        <v>160</v>
      </c>
      <c r="K15" s="35">
        <v>77733</v>
      </c>
      <c r="L15" s="36">
        <v>77635.070000000007</v>
      </c>
      <c r="M15" s="10">
        <f t="shared" si="2"/>
        <v>1.0012614144612737</v>
      </c>
      <c r="N15" s="35">
        <v>76075</v>
      </c>
      <c r="O15" s="36">
        <v>75993.070000000007</v>
      </c>
      <c r="P15" s="10">
        <f t="shared" si="3"/>
        <v>1.0010781246237321</v>
      </c>
      <c r="Q15" s="35">
        <v>74583</v>
      </c>
      <c r="R15" s="36">
        <v>74494.67</v>
      </c>
      <c r="S15" s="11">
        <f t="shared" si="4"/>
        <v>1.0011857224147716</v>
      </c>
      <c r="T15" s="35">
        <v>73158</v>
      </c>
      <c r="U15" s="36">
        <v>73068.47</v>
      </c>
      <c r="V15" s="10">
        <f t="shared" si="5"/>
        <v>1.0012252891021256</v>
      </c>
      <c r="W15" s="35">
        <f t="shared" si="0"/>
        <v>75387.25</v>
      </c>
      <c r="X15" s="36">
        <f t="shared" si="0"/>
        <v>75297.820000000007</v>
      </c>
      <c r="Y15" s="10">
        <f t="shared" si="1"/>
        <v>1.0011876837868612</v>
      </c>
      <c r="AA15" s="43">
        <v>0</v>
      </c>
    </row>
    <row r="16" spans="1:27" x14ac:dyDescent="0.2">
      <c r="H16" s="7" t="s">
        <v>90</v>
      </c>
      <c r="I16" s="7" t="s">
        <v>126</v>
      </c>
      <c r="J16" s="43" t="s">
        <v>159</v>
      </c>
      <c r="K16" s="35">
        <v>11471</v>
      </c>
      <c r="L16" s="36">
        <v>11474.8</v>
      </c>
      <c r="M16" s="10">
        <f t="shared" si="2"/>
        <v>0.9996688395440444</v>
      </c>
      <c r="N16" s="35">
        <v>10674</v>
      </c>
      <c r="O16" s="36">
        <v>10589</v>
      </c>
      <c r="P16" s="10">
        <f t="shared" si="3"/>
        <v>1.0080271980356974</v>
      </c>
      <c r="Q16" s="35">
        <v>10128</v>
      </c>
      <c r="R16" s="36">
        <v>9999.9</v>
      </c>
      <c r="S16" s="11">
        <f t="shared" si="4"/>
        <v>1.0128101281012811</v>
      </c>
      <c r="T16" s="35">
        <v>9574</v>
      </c>
      <c r="U16" s="36">
        <v>9431.6</v>
      </c>
      <c r="V16" s="10">
        <f t="shared" si="5"/>
        <v>1.0150981805844184</v>
      </c>
      <c r="W16" s="35">
        <f>AVERAGE(K16,N16,Q16,T16)</f>
        <v>10461.75</v>
      </c>
      <c r="X16" s="36">
        <f>AVERAGE(L16,O16,R16,U16)</f>
        <v>10373.824999999999</v>
      </c>
      <c r="Y16" s="10">
        <f t="shared" si="1"/>
        <v>1.0084756586890564</v>
      </c>
      <c r="AA16" s="43">
        <v>1</v>
      </c>
    </row>
    <row r="17" spans="1:27" x14ac:dyDescent="0.2">
      <c r="H17" s="44" t="str">
        <f>H16</f>
        <v>JHD</v>
      </c>
      <c r="I17" s="44" t="str">
        <f>I16</f>
        <v>JS-HCD</v>
      </c>
      <c r="J17" s="43" t="s">
        <v>160</v>
      </c>
      <c r="K17" s="35">
        <v>52341</v>
      </c>
      <c r="L17" s="36">
        <v>52423.68</v>
      </c>
      <c r="M17" s="10">
        <f t="shared" si="2"/>
        <v>0.99842285013184884</v>
      </c>
      <c r="N17" s="35">
        <v>49057</v>
      </c>
      <c r="O17" s="36">
        <v>48701.38</v>
      </c>
      <c r="P17" s="10">
        <f t="shared" si="3"/>
        <v>1.0073020518104416</v>
      </c>
      <c r="Q17" s="35">
        <v>47089</v>
      </c>
      <c r="R17" s="36">
        <v>46351.68</v>
      </c>
      <c r="S17" s="11">
        <f t="shared" si="4"/>
        <v>1.0159070825480327</v>
      </c>
      <c r="T17" s="35">
        <v>44946</v>
      </c>
      <c r="U17" s="36">
        <v>44076.58</v>
      </c>
      <c r="V17" s="10">
        <f t="shared" si="5"/>
        <v>1.0197252146151086</v>
      </c>
      <c r="W17" s="35">
        <f t="shared" si="0"/>
        <v>48358.25</v>
      </c>
      <c r="X17" s="36">
        <f t="shared" si="0"/>
        <v>47888.33</v>
      </c>
      <c r="Y17" s="10">
        <f t="shared" si="1"/>
        <v>1.0098128291381219</v>
      </c>
      <c r="AA17" s="43">
        <v>0</v>
      </c>
    </row>
    <row r="18" spans="1:27" x14ac:dyDescent="0.2">
      <c r="H18" s="7" t="s">
        <v>91</v>
      </c>
      <c r="I18" s="7" t="s">
        <v>127</v>
      </c>
      <c r="J18" s="43" t="s">
        <v>159</v>
      </c>
      <c r="K18" s="35">
        <v>14502</v>
      </c>
      <c r="L18" s="36">
        <v>14538.39</v>
      </c>
      <c r="M18" s="10">
        <f t="shared" si="2"/>
        <v>0.99749697181049624</v>
      </c>
      <c r="N18" s="35">
        <v>12629</v>
      </c>
      <c r="O18" s="36">
        <v>12567.8</v>
      </c>
      <c r="P18" s="10">
        <f t="shared" si="3"/>
        <v>1.0048695873581694</v>
      </c>
      <c r="Q18" s="35">
        <v>11593</v>
      </c>
      <c r="R18" s="36">
        <v>11510.7</v>
      </c>
      <c r="S18" s="11">
        <f t="shared" si="4"/>
        <v>1.007149869252087</v>
      </c>
      <c r="T18" s="35">
        <v>10800</v>
      </c>
      <c r="U18" s="36">
        <v>10511.7</v>
      </c>
      <c r="V18" s="10">
        <f t="shared" si="5"/>
        <v>1.0274265818088415</v>
      </c>
      <c r="W18" s="35">
        <f t="shared" si="0"/>
        <v>12381</v>
      </c>
      <c r="X18" s="36">
        <f t="shared" si="0"/>
        <v>12282.147499999999</v>
      </c>
      <c r="Y18" s="10">
        <f t="shared" si="1"/>
        <v>1.0080484703509709</v>
      </c>
      <c r="AA18" s="43">
        <v>1</v>
      </c>
    </row>
    <row r="19" spans="1:27" x14ac:dyDescent="0.2">
      <c r="H19" s="44" t="str">
        <f>H18</f>
        <v>JWR</v>
      </c>
      <c r="I19" s="44" t="str">
        <f>I18</f>
        <v>JS-WR</v>
      </c>
      <c r="J19" s="43" t="s">
        <v>160</v>
      </c>
      <c r="K19" s="35">
        <v>61105</v>
      </c>
      <c r="L19" s="36">
        <v>61352.78</v>
      </c>
      <c r="M19" s="10">
        <f t="shared" si="2"/>
        <v>0.99596138919866384</v>
      </c>
      <c r="N19" s="35">
        <v>52095</v>
      </c>
      <c r="O19" s="36">
        <v>51639.88</v>
      </c>
      <c r="P19" s="10">
        <f t="shared" si="3"/>
        <v>1.0088133434856936</v>
      </c>
      <c r="Q19" s="35">
        <v>47289</v>
      </c>
      <c r="R19" s="36">
        <v>46736.28</v>
      </c>
      <c r="S19" s="11">
        <f t="shared" si="4"/>
        <v>1.011826358452149</v>
      </c>
      <c r="T19" s="35">
        <v>43208</v>
      </c>
      <c r="U19" s="36">
        <v>42138.48</v>
      </c>
      <c r="V19" s="10">
        <f t="shared" si="5"/>
        <v>1.0253810768684584</v>
      </c>
      <c r="W19" s="35">
        <f>AVERAGE(K19,N19,Q19,T19)</f>
        <v>50924.25</v>
      </c>
      <c r="X19" s="36">
        <f>AVERAGE(L19,O19,R19,U19)</f>
        <v>50466.855000000003</v>
      </c>
      <c r="Y19" s="10">
        <f t="shared" si="1"/>
        <v>1.0090632752922686</v>
      </c>
      <c r="AA19" s="43">
        <v>0</v>
      </c>
    </row>
    <row r="20" spans="1:27" ht="12" thickBot="1" x14ac:dyDescent="0.25">
      <c r="I20" s="12" t="s">
        <v>4</v>
      </c>
      <c r="J20" s="12"/>
      <c r="K20" s="13">
        <f>SUM(K12:K19)</f>
        <v>234468</v>
      </c>
      <c r="L20" s="13">
        <f>SUM(L12:L19)</f>
        <v>234702.31000000003</v>
      </c>
      <c r="M20" s="14">
        <f>IFERROR(K20/L20,"-")</f>
        <v>0.99900167152168196</v>
      </c>
      <c r="N20" s="13">
        <f>SUM(N12:N19)</f>
        <v>216842</v>
      </c>
      <c r="O20" s="13">
        <f>SUM(O12:O19)</f>
        <v>215724.62</v>
      </c>
      <c r="P20" s="14">
        <f>IFERROR(N20/O20,"-")</f>
        <v>1.0051796591413626</v>
      </c>
      <c r="Q20" s="13">
        <f>SUM(Q12:Q19)</f>
        <v>206283</v>
      </c>
      <c r="R20" s="13">
        <f>SUM(R12:R19)</f>
        <v>204649.72</v>
      </c>
      <c r="S20" s="14">
        <f>IFERROR(Q20/R20,"-")</f>
        <v>1.0079808562650368</v>
      </c>
      <c r="T20" s="13">
        <f>SUM(T12:T19)</f>
        <v>196814</v>
      </c>
      <c r="U20" s="13">
        <f>SUM(U12:U19)</f>
        <v>194233.63000000003</v>
      </c>
      <c r="V20" s="14">
        <f>IFERROR(T20/U20,"-")</f>
        <v>1.0132848775981789</v>
      </c>
      <c r="W20" s="13">
        <f>SUM(W12:W19)</f>
        <v>213601.75</v>
      </c>
      <c r="X20" s="13">
        <f>SUM(X12:X19)</f>
        <v>212327.57</v>
      </c>
      <c r="Y20" s="15">
        <f t="shared" si="1"/>
        <v>1.0060010106082784</v>
      </c>
    </row>
    <row r="21" spans="1:27" ht="12.75" x14ac:dyDescent="0.2">
      <c r="I21" s="16" t="s">
        <v>164</v>
      </c>
    </row>
    <row r="22" spans="1:27" ht="14.25" x14ac:dyDescent="0.25">
      <c r="I22" s="38"/>
    </row>
    <row r="23" spans="1:27" x14ac:dyDescent="0.2">
      <c r="A23" s="41"/>
      <c r="B23" s="41" t="str">
        <f>B8</f>
        <v>J</v>
      </c>
      <c r="C23" s="41" t="s">
        <v>5</v>
      </c>
      <c r="D23" s="41">
        <f>D8</f>
        <v>9</v>
      </c>
      <c r="E23" s="41" t="s">
        <v>5</v>
      </c>
      <c r="F23" s="41">
        <f>F8+1</f>
        <v>2</v>
      </c>
      <c r="G23" s="41"/>
      <c r="H23" s="41"/>
      <c r="I23" s="41" t="s">
        <v>17</v>
      </c>
      <c r="J23" s="41"/>
      <c r="K23" s="41"/>
      <c r="L23" s="41"/>
      <c r="M23" s="41"/>
    </row>
    <row r="24" spans="1:27" ht="12" thickBot="1" x14ac:dyDescent="0.25"/>
    <row r="25" spans="1:27" x14ac:dyDescent="0.2">
      <c r="I25" s="82" t="s">
        <v>7</v>
      </c>
      <c r="J25" s="82" t="s">
        <v>68</v>
      </c>
      <c r="K25" s="82" t="s">
        <v>8</v>
      </c>
      <c r="L25" s="83"/>
      <c r="M25" s="84"/>
      <c r="N25" s="82" t="s">
        <v>9</v>
      </c>
      <c r="O25" s="83"/>
      <c r="P25" s="84"/>
      <c r="Q25" s="83" t="s">
        <v>10</v>
      </c>
      <c r="R25" s="83"/>
      <c r="S25" s="83"/>
      <c r="T25" s="82" t="s">
        <v>11</v>
      </c>
      <c r="U25" s="83"/>
      <c r="V25" s="84"/>
      <c r="W25" s="83" t="s">
        <v>12</v>
      </c>
      <c r="X25" s="83"/>
      <c r="Y25" s="84"/>
    </row>
    <row r="26" spans="1:27" x14ac:dyDescent="0.2">
      <c r="I26" s="93"/>
      <c r="J26" s="93"/>
      <c r="K26" s="3" t="s">
        <v>13</v>
      </c>
      <c r="L26" s="4" t="s">
        <v>14</v>
      </c>
      <c r="M26" s="5" t="s">
        <v>15</v>
      </c>
      <c r="N26" s="3" t="s">
        <v>13</v>
      </c>
      <c r="O26" s="4" t="s">
        <v>14</v>
      </c>
      <c r="P26" s="5" t="s">
        <v>15</v>
      </c>
      <c r="Q26" s="4" t="s">
        <v>13</v>
      </c>
      <c r="R26" s="4" t="s">
        <v>14</v>
      </c>
      <c r="S26" s="4" t="s">
        <v>15</v>
      </c>
      <c r="T26" s="3" t="s">
        <v>13</v>
      </c>
      <c r="U26" s="4" t="s">
        <v>14</v>
      </c>
      <c r="V26" s="5" t="s">
        <v>15</v>
      </c>
      <c r="W26" s="4" t="s">
        <v>13</v>
      </c>
      <c r="X26" s="4" t="s">
        <v>14</v>
      </c>
      <c r="Y26" s="5" t="s">
        <v>15</v>
      </c>
    </row>
    <row r="27" spans="1:27" x14ac:dyDescent="0.2">
      <c r="H27" s="7" t="s">
        <v>69</v>
      </c>
      <c r="I27" s="7" t="s">
        <v>129</v>
      </c>
      <c r="J27" s="43" t="s">
        <v>159</v>
      </c>
      <c r="K27" s="35">
        <f t="shared" ref="K27:L35" si="6">IFERROR(K41*10^6/K12,"-")</f>
        <v>2473.1009701492535</v>
      </c>
      <c r="L27" s="36">
        <f t="shared" si="6"/>
        <v>2481.4777623787322</v>
      </c>
      <c r="M27" s="10">
        <f>IFERROR(K27/L27,"-")</f>
        <v>0.9966242726989224</v>
      </c>
      <c r="N27" s="35">
        <f t="shared" ref="N27:O35" si="7">IFERROR(N41*10^6/N12,"-")</f>
        <v>2671.7208832807573</v>
      </c>
      <c r="O27" s="36">
        <f t="shared" si="7"/>
        <v>2676.2249439641373</v>
      </c>
      <c r="P27" s="10">
        <f>IFERROR(N27/O27,"-")</f>
        <v>0.99831700967680681</v>
      </c>
      <c r="Q27" s="35">
        <f t="shared" ref="Q27:R35" si="8">IFERROR(Q41*10^6/Q12,"-")</f>
        <v>2733.5058287795991</v>
      </c>
      <c r="R27" s="36">
        <f t="shared" si="8"/>
        <v>2699.5145887606996</v>
      </c>
      <c r="S27" s="11">
        <f>IFERROR(Q27/R27,"-")</f>
        <v>1.012591611899569</v>
      </c>
      <c r="T27" s="35">
        <f t="shared" ref="T27:U35" si="9">IFERROR(T41*10^6/T12,"-")</f>
        <v>2791.8163757115749</v>
      </c>
      <c r="U27" s="36">
        <f t="shared" si="9"/>
        <v>2781.8994888570842</v>
      </c>
      <c r="V27" s="10">
        <f>IFERROR(T27/U27,"-")</f>
        <v>1.003564789775552</v>
      </c>
      <c r="W27" s="35">
        <f t="shared" ref="W27:X34" si="10">AVERAGE(K27,N27,Q27,T27)</f>
        <v>2667.5360144802962</v>
      </c>
      <c r="X27" s="36">
        <f t="shared" si="10"/>
        <v>2659.7791959901633</v>
      </c>
      <c r="Y27" s="10">
        <f t="shared" ref="Y27:Y35" si="11">W27/X27</f>
        <v>1.0029163392592237</v>
      </c>
      <c r="AA27" s="43">
        <v>1</v>
      </c>
    </row>
    <row r="28" spans="1:27" x14ac:dyDescent="0.2">
      <c r="H28" s="44" t="str">
        <f>H27</f>
        <v>EMB</v>
      </c>
      <c r="I28" s="44" t="str">
        <f>I27</f>
        <v>EB</v>
      </c>
      <c r="J28" s="43" t="s">
        <v>160</v>
      </c>
      <c r="K28" s="35">
        <f t="shared" si="6"/>
        <v>3516.9644827586203</v>
      </c>
      <c r="L28" s="36">
        <f t="shared" si="6"/>
        <v>3134.2384816546473</v>
      </c>
      <c r="M28" s="10">
        <f t="shared" ref="M28:M34" si="12">IFERROR(K28/L28,"-")</f>
        <v>1.1221113209298361</v>
      </c>
      <c r="N28" s="35">
        <f t="shared" si="7"/>
        <v>3947.4133918128655</v>
      </c>
      <c r="O28" s="36">
        <f t="shared" si="7"/>
        <v>3514.8834336744931</v>
      </c>
      <c r="P28" s="10">
        <f t="shared" ref="P28:P34" si="13">IFERROR(N28/O28,"-")</f>
        <v>1.1230567005421859</v>
      </c>
      <c r="Q28" s="35">
        <f t="shared" si="8"/>
        <v>4050.3033839479394</v>
      </c>
      <c r="R28" s="36">
        <f t="shared" si="8"/>
        <v>3582.8968142968147</v>
      </c>
      <c r="S28" s="11">
        <f t="shared" ref="S28:S34" si="14">IFERROR(Q28/R28,"-")</f>
        <v>1.1304549346177191</v>
      </c>
      <c r="T28" s="35">
        <f t="shared" si="9"/>
        <v>4049.9694168466526</v>
      </c>
      <c r="U28" s="36">
        <f t="shared" si="9"/>
        <v>3691.7428503675601</v>
      </c>
      <c r="V28" s="10">
        <f t="shared" ref="V28:V34" si="15">IFERROR(T28/U28,"-")</f>
        <v>1.0970345392403011</v>
      </c>
      <c r="W28" s="35">
        <f t="shared" si="10"/>
        <v>3891.1626688415195</v>
      </c>
      <c r="X28" s="36">
        <f t="shared" si="10"/>
        <v>3480.9403949983789</v>
      </c>
      <c r="Y28" s="10">
        <f t="shared" si="11"/>
        <v>1.1178481178340693</v>
      </c>
      <c r="AA28" s="43">
        <v>0</v>
      </c>
    </row>
    <row r="29" spans="1:27" x14ac:dyDescent="0.2">
      <c r="H29" s="7" t="s">
        <v>89</v>
      </c>
      <c r="I29" s="7" t="s">
        <v>125</v>
      </c>
      <c r="J29" s="43" t="s">
        <v>159</v>
      </c>
      <c r="K29" s="35">
        <f t="shared" si="6"/>
        <v>3686.9835914938303</v>
      </c>
      <c r="L29" s="36">
        <f t="shared" si="6"/>
        <v>3707.9703652413386</v>
      </c>
      <c r="M29" s="10">
        <f t="shared" si="12"/>
        <v>0.99434009129516265</v>
      </c>
      <c r="N29" s="35">
        <f t="shared" si="7"/>
        <v>3691.3269696969696</v>
      </c>
      <c r="O29" s="36">
        <f t="shared" si="7"/>
        <v>3711.8197435172719</v>
      </c>
      <c r="P29" s="10">
        <f t="shared" si="13"/>
        <v>0.99447904929756004</v>
      </c>
      <c r="Q29" s="35">
        <f t="shared" si="8"/>
        <v>3626.8740460014155</v>
      </c>
      <c r="R29" s="36">
        <f t="shared" si="8"/>
        <v>3653.382466874295</v>
      </c>
      <c r="S29" s="11">
        <f t="shared" si="14"/>
        <v>0.99274414296525626</v>
      </c>
      <c r="T29" s="35">
        <f t="shared" si="9"/>
        <v>3732.7115978062157</v>
      </c>
      <c r="U29" s="36">
        <f t="shared" si="9"/>
        <v>3705.5138742019703</v>
      </c>
      <c r="V29" s="10">
        <f t="shared" si="15"/>
        <v>1.0073397980759424</v>
      </c>
      <c r="W29" s="35">
        <f t="shared" si="10"/>
        <v>3684.4740512496078</v>
      </c>
      <c r="X29" s="36">
        <f t="shared" si="10"/>
        <v>3694.6716124587188</v>
      </c>
      <c r="Y29" s="10">
        <f t="shared" si="11"/>
        <v>0.99723992758254243</v>
      </c>
      <c r="AA29" s="43">
        <v>1</v>
      </c>
    </row>
    <row r="30" spans="1:27" x14ac:dyDescent="0.2">
      <c r="H30" s="44" t="str">
        <f>H29</f>
        <v>SLH</v>
      </c>
      <c r="I30" s="44" t="str">
        <f>I29</f>
        <v>SLP-HCD</v>
      </c>
      <c r="J30" s="43" t="s">
        <v>160</v>
      </c>
      <c r="K30" s="35">
        <f t="shared" si="6"/>
        <v>4531.6747758352312</v>
      </c>
      <c r="L30" s="36">
        <f t="shared" si="6"/>
        <v>4562.1274681661262</v>
      </c>
      <c r="M30" s="10">
        <f t="shared" si="12"/>
        <v>0.99332489226936571</v>
      </c>
      <c r="N30" s="35">
        <f t="shared" si="7"/>
        <v>4532.7410049293458</v>
      </c>
      <c r="O30" s="36">
        <f t="shared" si="7"/>
        <v>4559.3979370750512</v>
      </c>
      <c r="P30" s="10">
        <f t="shared" si="13"/>
        <v>0.9941534096138126</v>
      </c>
      <c r="Q30" s="35">
        <f t="shared" si="8"/>
        <v>4436.3110651220786</v>
      </c>
      <c r="R30" s="36">
        <f t="shared" si="8"/>
        <v>4480.338797258918</v>
      </c>
      <c r="S30" s="11">
        <f t="shared" si="14"/>
        <v>0.99017312437091243</v>
      </c>
      <c r="T30" s="35">
        <f t="shared" si="9"/>
        <v>4537.1277201399707</v>
      </c>
      <c r="U30" s="36">
        <f t="shared" si="9"/>
        <v>4534.1226418180104</v>
      </c>
      <c r="V30" s="10">
        <f t="shared" si="15"/>
        <v>1.0006627695277239</v>
      </c>
      <c r="W30" s="35">
        <f t="shared" si="10"/>
        <v>4509.463641506657</v>
      </c>
      <c r="X30" s="36">
        <f t="shared" si="10"/>
        <v>4533.996711079526</v>
      </c>
      <c r="Y30" s="10">
        <f t="shared" si="11"/>
        <v>0.99458908527372358</v>
      </c>
      <c r="AA30" s="43">
        <v>0</v>
      </c>
    </row>
    <row r="31" spans="1:27" x14ac:dyDescent="0.2">
      <c r="H31" s="7" t="s">
        <v>90</v>
      </c>
      <c r="I31" s="7" t="s">
        <v>126</v>
      </c>
      <c r="J31" s="43" t="s">
        <v>159</v>
      </c>
      <c r="K31" s="35">
        <f t="shared" si="6"/>
        <v>3041.4677011594454</v>
      </c>
      <c r="L31" s="36">
        <f t="shared" si="6"/>
        <v>3029.237287795866</v>
      </c>
      <c r="M31" s="10">
        <f t="shared" si="12"/>
        <v>1.0040374563633074</v>
      </c>
      <c r="N31" s="35">
        <f t="shared" si="7"/>
        <v>3070.1105602398352</v>
      </c>
      <c r="O31" s="36">
        <f t="shared" si="7"/>
        <v>3086.5647842100288</v>
      </c>
      <c r="P31" s="10">
        <f t="shared" si="13"/>
        <v>0.99466908193394521</v>
      </c>
      <c r="Q31" s="35">
        <f t="shared" si="8"/>
        <v>3023.9410752369668</v>
      </c>
      <c r="R31" s="36">
        <f t="shared" si="8"/>
        <v>3040.5181831818322</v>
      </c>
      <c r="S31" s="11">
        <f t="shared" si="14"/>
        <v>0.99454793329750202</v>
      </c>
      <c r="T31" s="35">
        <f t="shared" si="9"/>
        <v>3173.3649059954041</v>
      </c>
      <c r="U31" s="36">
        <f t="shared" si="9"/>
        <v>3111.5171709996184</v>
      </c>
      <c r="V31" s="10">
        <f t="shared" si="15"/>
        <v>1.0198770347701203</v>
      </c>
      <c r="W31" s="35">
        <f t="shared" si="10"/>
        <v>3077.2210606579129</v>
      </c>
      <c r="X31" s="36">
        <f t="shared" si="10"/>
        <v>3066.9593565468367</v>
      </c>
      <c r="Y31" s="10">
        <f t="shared" si="11"/>
        <v>1.0033458885228366</v>
      </c>
      <c r="AA31" s="43">
        <v>1</v>
      </c>
    </row>
    <row r="32" spans="1:27" x14ac:dyDescent="0.2">
      <c r="H32" s="44" t="str">
        <f>H31</f>
        <v>JHD</v>
      </c>
      <c r="I32" s="44" t="str">
        <f>I31</f>
        <v>JS-HCD</v>
      </c>
      <c r="J32" s="43" t="s">
        <v>160</v>
      </c>
      <c r="K32" s="35">
        <f t="shared" si="6"/>
        <v>3856.9602871553848</v>
      </c>
      <c r="L32" s="36">
        <f t="shared" si="6"/>
        <v>3804.3869144630821</v>
      </c>
      <c r="M32" s="10">
        <f t="shared" si="12"/>
        <v>1.0138191445492664</v>
      </c>
      <c r="N32" s="35">
        <f t="shared" si="7"/>
        <v>3900.7678115253684</v>
      </c>
      <c r="O32" s="36">
        <f t="shared" si="7"/>
        <v>3865.6328568102176</v>
      </c>
      <c r="P32" s="10">
        <f t="shared" si="13"/>
        <v>1.0090890563115047</v>
      </c>
      <c r="Q32" s="35">
        <f t="shared" si="8"/>
        <v>3810.4352763915135</v>
      </c>
      <c r="R32" s="36">
        <f t="shared" si="8"/>
        <v>3787.1947543217416</v>
      </c>
      <c r="S32" s="11">
        <f t="shared" si="14"/>
        <v>1.0061366060045502</v>
      </c>
      <c r="T32" s="35">
        <f t="shared" si="9"/>
        <v>3939.5400284786188</v>
      </c>
      <c r="U32" s="36">
        <f t="shared" si="9"/>
        <v>3855.2513271220223</v>
      </c>
      <c r="V32" s="10">
        <f t="shared" si="15"/>
        <v>1.0218633479907311</v>
      </c>
      <c r="W32" s="35">
        <f t="shared" si="10"/>
        <v>3876.9258508877215</v>
      </c>
      <c r="X32" s="36">
        <f>AVERAGE(L32,O32,R32,U32)</f>
        <v>3828.1164631792662</v>
      </c>
      <c r="Y32" s="10">
        <f t="shared" si="11"/>
        <v>1.012750235834758</v>
      </c>
      <c r="AA32" s="43">
        <v>0</v>
      </c>
    </row>
    <row r="33" spans="1:27" x14ac:dyDescent="0.2">
      <c r="H33" s="7" t="s">
        <v>91</v>
      </c>
      <c r="I33" s="7" t="s">
        <v>127</v>
      </c>
      <c r="J33" s="43" t="s">
        <v>159</v>
      </c>
      <c r="K33" s="35">
        <f t="shared" si="6"/>
        <v>2756.7237415528894</v>
      </c>
      <c r="L33" s="36">
        <f t="shared" si="6"/>
        <v>2696.5879014113666</v>
      </c>
      <c r="M33" s="10">
        <f t="shared" si="12"/>
        <v>1.022300715697066</v>
      </c>
      <c r="N33" s="35">
        <f t="shared" si="7"/>
        <v>2781.7837295114418</v>
      </c>
      <c r="O33" s="36">
        <f t="shared" si="7"/>
        <v>2684.92160839606</v>
      </c>
      <c r="P33" s="10">
        <f t="shared" si="13"/>
        <v>1.0360763311720098</v>
      </c>
      <c r="Q33" s="35">
        <f t="shared" si="8"/>
        <v>2778.5804726990423</v>
      </c>
      <c r="R33" s="36">
        <f t="shared" si="8"/>
        <v>2639.4864447861555</v>
      </c>
      <c r="S33" s="11">
        <f t="shared" si="14"/>
        <v>1.052697382927517</v>
      </c>
      <c r="T33" s="35">
        <f t="shared" si="9"/>
        <v>2916.9868675925927</v>
      </c>
      <c r="U33" s="36">
        <f t="shared" si="9"/>
        <v>2703.9448975903038</v>
      </c>
      <c r="V33" s="10">
        <f t="shared" si="15"/>
        <v>1.0787893163770266</v>
      </c>
      <c r="W33" s="35">
        <f t="shared" si="10"/>
        <v>2808.5187028389919</v>
      </c>
      <c r="X33" s="36">
        <f t="shared" si="10"/>
        <v>2681.2352130459717</v>
      </c>
      <c r="Y33" s="10">
        <f t="shared" si="11"/>
        <v>1.0474719596302862</v>
      </c>
      <c r="AA33" s="43">
        <v>1</v>
      </c>
    </row>
    <row r="34" spans="1:27" x14ac:dyDescent="0.2">
      <c r="H34" s="44" t="str">
        <f>H33</f>
        <v>JWR</v>
      </c>
      <c r="I34" s="44" t="str">
        <f>I33</f>
        <v>JS-WR</v>
      </c>
      <c r="J34" s="43" t="s">
        <v>160</v>
      </c>
      <c r="K34" s="35">
        <f t="shared" si="6"/>
        <v>3267.0135114966042</v>
      </c>
      <c r="L34" s="36">
        <f t="shared" si="6"/>
        <v>3196.2712925151886</v>
      </c>
      <c r="M34" s="10">
        <f t="shared" si="12"/>
        <v>1.0221327329588934</v>
      </c>
      <c r="N34" s="35">
        <f t="shared" si="7"/>
        <v>3312.9516262597176</v>
      </c>
      <c r="O34" s="36">
        <f t="shared" si="7"/>
        <v>3237.2224178290112</v>
      </c>
      <c r="P34" s="10">
        <f t="shared" si="13"/>
        <v>1.0233932670222556</v>
      </c>
      <c r="Q34" s="35">
        <f t="shared" si="8"/>
        <v>3286.3353987185178</v>
      </c>
      <c r="R34" s="36">
        <f t="shared" si="8"/>
        <v>3182.5511773722683</v>
      </c>
      <c r="S34" s="11">
        <f t="shared" si="14"/>
        <v>1.032610385681823</v>
      </c>
      <c r="T34" s="35">
        <f t="shared" si="9"/>
        <v>3412.6357850398076</v>
      </c>
      <c r="U34" s="36">
        <f t="shared" si="9"/>
        <v>3240.0354474105379</v>
      </c>
      <c r="V34" s="10">
        <f t="shared" si="15"/>
        <v>1.053271126328946</v>
      </c>
      <c r="W34" s="35">
        <f t="shared" si="10"/>
        <v>3319.7340803786619</v>
      </c>
      <c r="X34" s="36">
        <f t="shared" si="10"/>
        <v>3214.0200837817511</v>
      </c>
      <c r="Y34" s="10">
        <f t="shared" si="11"/>
        <v>1.0328915171160111</v>
      </c>
      <c r="AA34" s="43">
        <v>0</v>
      </c>
    </row>
    <row r="35" spans="1:27" ht="12" thickBot="1" x14ac:dyDescent="0.25">
      <c r="I35" s="12" t="s">
        <v>4</v>
      </c>
      <c r="J35" s="12"/>
      <c r="K35" s="13">
        <f t="shared" si="6"/>
        <v>3801.313099953938</v>
      </c>
      <c r="L35" s="13">
        <f t="shared" si="6"/>
        <v>3775.2182662369191</v>
      </c>
      <c r="M35" s="14">
        <f>IFERROR(K35/L35,"-")</f>
        <v>1.0069121390809093</v>
      </c>
      <c r="N35" s="13">
        <f t="shared" si="7"/>
        <v>3857.6807086726735</v>
      </c>
      <c r="O35" s="13">
        <f t="shared" si="7"/>
        <v>3837.0861898841213</v>
      </c>
      <c r="P35" s="14">
        <f>IFERROR(N35/O35,"-")</f>
        <v>1.0053672286129112</v>
      </c>
      <c r="Q35" s="13">
        <f t="shared" si="8"/>
        <v>3805.6061473315785</v>
      </c>
      <c r="R35" s="13">
        <f t="shared" si="8"/>
        <v>3787.3969022288429</v>
      </c>
      <c r="S35" s="14">
        <f>IFERROR(Q35/R35,"-")</f>
        <v>1.0048078523515769</v>
      </c>
      <c r="T35" s="13">
        <f t="shared" si="9"/>
        <v>3935.6883486947072</v>
      </c>
      <c r="U35" s="13">
        <f t="shared" si="9"/>
        <v>3864.7893309207057</v>
      </c>
      <c r="V35" s="14">
        <f>IFERROR(T35/U35,"-")</f>
        <v>1.0183448596296738</v>
      </c>
      <c r="W35" s="13">
        <f>IFERROR(W49*10^6/W20,"-")</f>
        <v>3847.6088090336343</v>
      </c>
      <c r="X35" s="13">
        <f>IFERROR(X49*10^6/X20,"-")</f>
        <v>3814.3517873821093</v>
      </c>
      <c r="Y35" s="15">
        <f t="shared" si="11"/>
        <v>1.0087189183130774</v>
      </c>
    </row>
    <row r="36" spans="1:27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27" x14ac:dyDescent="0.2">
      <c r="A37" s="41"/>
      <c r="B37" s="41" t="str">
        <f>B23</f>
        <v>J</v>
      </c>
      <c r="C37" s="41" t="s">
        <v>5</v>
      </c>
      <c r="D37" s="41">
        <f>D23</f>
        <v>9</v>
      </c>
      <c r="E37" s="41" t="s">
        <v>5</v>
      </c>
      <c r="F37" s="41">
        <f>F23+1</f>
        <v>3</v>
      </c>
      <c r="G37" s="41"/>
      <c r="H37" s="41"/>
      <c r="I37" s="41" t="s">
        <v>18</v>
      </c>
      <c r="J37" s="41"/>
      <c r="K37" s="41"/>
    </row>
    <row r="38" spans="1:27" ht="12" thickBot="1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27" x14ac:dyDescent="0.2">
      <c r="I39" s="82" t="s">
        <v>7</v>
      </c>
      <c r="J39" s="82" t="s">
        <v>68</v>
      </c>
      <c r="K39" s="82" t="s">
        <v>8</v>
      </c>
      <c r="L39" s="83"/>
      <c r="M39" s="84"/>
      <c r="N39" s="82" t="s">
        <v>9</v>
      </c>
      <c r="O39" s="83"/>
      <c r="P39" s="84"/>
      <c r="Q39" s="83" t="s">
        <v>10</v>
      </c>
      <c r="R39" s="83"/>
      <c r="S39" s="83"/>
      <c r="T39" s="82" t="s">
        <v>11</v>
      </c>
      <c r="U39" s="83"/>
      <c r="V39" s="84"/>
      <c r="W39" s="83" t="s">
        <v>40</v>
      </c>
      <c r="X39" s="83"/>
      <c r="Y39" s="84"/>
    </row>
    <row r="40" spans="1:27" x14ac:dyDescent="0.2">
      <c r="I40" s="93"/>
      <c r="J40" s="93"/>
      <c r="K40" s="3" t="s">
        <v>13</v>
      </c>
      <c r="L40" s="4" t="s">
        <v>14</v>
      </c>
      <c r="M40" s="5" t="s">
        <v>15</v>
      </c>
      <c r="N40" s="3" t="s">
        <v>13</v>
      </c>
      <c r="O40" s="4" t="s">
        <v>14</v>
      </c>
      <c r="P40" s="5" t="s">
        <v>15</v>
      </c>
      <c r="Q40" s="4" t="s">
        <v>13</v>
      </c>
      <c r="R40" s="4" t="s">
        <v>14</v>
      </c>
      <c r="S40" s="4" t="s">
        <v>15</v>
      </c>
      <c r="T40" s="3" t="s">
        <v>13</v>
      </c>
      <c r="U40" s="4" t="s">
        <v>14</v>
      </c>
      <c r="V40" s="5" t="s">
        <v>15</v>
      </c>
      <c r="W40" s="4" t="s">
        <v>13</v>
      </c>
      <c r="X40" s="4" t="s">
        <v>14</v>
      </c>
      <c r="Y40" s="5" t="s">
        <v>15</v>
      </c>
    </row>
    <row r="41" spans="1:27" x14ac:dyDescent="0.2">
      <c r="H41" s="7" t="s">
        <v>69</v>
      </c>
      <c r="I41" s="7" t="s">
        <v>129</v>
      </c>
      <c r="J41" s="43" t="s">
        <v>159</v>
      </c>
      <c r="K41" s="35">
        <v>1.98837318</v>
      </c>
      <c r="L41" s="36">
        <v>1.9695488999999999</v>
      </c>
      <c r="M41" s="10">
        <f>IFERROR(K41/L41,"-")</f>
        <v>1.0095576606399568</v>
      </c>
      <c r="N41" s="35">
        <v>1.6938710400000001</v>
      </c>
      <c r="O41" s="36">
        <v>1.6715701000000001</v>
      </c>
      <c r="P41" s="10">
        <f>IFERROR(N41/O41,"-")</f>
        <v>1.013341313056509</v>
      </c>
      <c r="Q41" s="35">
        <v>1.5006946999999999</v>
      </c>
      <c r="R41" s="36">
        <v>1.4507191399999999</v>
      </c>
      <c r="S41" s="11">
        <f>IFERROR(Q41/R41,"-")</f>
        <v>1.0344488182598872</v>
      </c>
      <c r="T41" s="35">
        <v>1.4712872299999999</v>
      </c>
      <c r="U41" s="36">
        <v>1.36062704</v>
      </c>
      <c r="V41" s="10">
        <f>IFERROR(T41/U41,"-")</f>
        <v>1.0813302887174725</v>
      </c>
      <c r="W41" s="35">
        <f>AVERAGE(K41,N41,Q41,T41)</f>
        <v>1.6635565374999999</v>
      </c>
      <c r="X41" s="36">
        <f>AVERAGE(L41,O41,R41,U41)</f>
        <v>1.613116295</v>
      </c>
      <c r="Y41" s="10">
        <f t="shared" ref="Y41:Y49" si="16">W41/X41</f>
        <v>1.0312688196482449</v>
      </c>
      <c r="AA41" s="43">
        <v>1</v>
      </c>
    </row>
    <row r="42" spans="1:27" x14ac:dyDescent="0.2">
      <c r="H42" s="44" t="str">
        <f>H41</f>
        <v>EMB</v>
      </c>
      <c r="I42" s="44" t="str">
        <f>I41</f>
        <v>EB</v>
      </c>
      <c r="J42" s="43" t="s">
        <v>160</v>
      </c>
      <c r="K42" s="35">
        <v>4.4876466800000001</v>
      </c>
      <c r="L42" s="36">
        <v>3.9550955399999999</v>
      </c>
      <c r="M42" s="10">
        <f t="shared" ref="M42:M48" si="17">IFERROR(K42/L42,"-")</f>
        <v>1.1346493743612576</v>
      </c>
      <c r="N42" s="35">
        <v>4.0500461400000001</v>
      </c>
      <c r="O42" s="36">
        <v>3.5029328300000002</v>
      </c>
      <c r="P42" s="10">
        <f t="shared" ref="P42:P48" si="18">IFERROR(N42/O42,"-")</f>
        <v>1.1561872112746163</v>
      </c>
      <c r="Q42" s="35">
        <v>3.7343797200000002</v>
      </c>
      <c r="R42" s="36">
        <v>3.2278317400000001</v>
      </c>
      <c r="S42" s="11">
        <f t="shared" ref="S42:S48" si="19">IFERROR(Q42/R42,"-")</f>
        <v>1.1569313461178123</v>
      </c>
      <c r="T42" s="35">
        <v>3.75027168</v>
      </c>
      <c r="U42" s="36">
        <v>3.11361592</v>
      </c>
      <c r="V42" s="10">
        <f t="shared" ref="V42:V48" si="20">IFERROR(T42/U42,"-")</f>
        <v>1.2044747253219337</v>
      </c>
      <c r="W42" s="35">
        <f t="shared" ref="W42:X47" si="21">AVERAGE(K42,N42,Q42,T42)</f>
        <v>4.0055860550000002</v>
      </c>
      <c r="X42" s="36">
        <f t="shared" si="21"/>
        <v>3.4498690075000003</v>
      </c>
      <c r="Y42" s="10">
        <f t="shared" si="16"/>
        <v>1.1610835212270012</v>
      </c>
      <c r="AA42" s="43">
        <v>0</v>
      </c>
    </row>
    <row r="43" spans="1:27" x14ac:dyDescent="0.2">
      <c r="H43" s="7" t="s">
        <v>89</v>
      </c>
      <c r="I43" s="7" t="s">
        <v>125</v>
      </c>
      <c r="J43" s="43" t="s">
        <v>159</v>
      </c>
      <c r="K43" s="35">
        <v>56.174881999999997</v>
      </c>
      <c r="L43" s="36">
        <v>56.442687820000003</v>
      </c>
      <c r="M43" s="10">
        <f t="shared" si="17"/>
        <v>0.99525526103834638</v>
      </c>
      <c r="N43" s="35">
        <v>54.085322759999997</v>
      </c>
      <c r="O43" s="36">
        <v>54.238186520000006</v>
      </c>
      <c r="P43" s="10">
        <f t="shared" si="18"/>
        <v>0.99718162110852204</v>
      </c>
      <c r="Q43" s="35">
        <v>51.247730270000005</v>
      </c>
      <c r="R43" s="36">
        <v>51.579147810000002</v>
      </c>
      <c r="S43" s="11">
        <f t="shared" si="19"/>
        <v>0.9935745828678515</v>
      </c>
      <c r="T43" s="35">
        <v>51.044831100000003</v>
      </c>
      <c r="U43" s="36">
        <v>50.670308370000001</v>
      </c>
      <c r="V43" s="10">
        <f t="shared" si="20"/>
        <v>1.0073913647271533</v>
      </c>
      <c r="W43" s="35">
        <f t="shared" si="21"/>
        <v>53.138191532500002</v>
      </c>
      <c r="X43" s="36">
        <f t="shared" si="21"/>
        <v>53.232582629999996</v>
      </c>
      <c r="Y43" s="10">
        <f t="shared" si="16"/>
        <v>0.99822681724544404</v>
      </c>
      <c r="AA43" s="43">
        <v>1</v>
      </c>
    </row>
    <row r="44" spans="1:27" x14ac:dyDescent="0.2">
      <c r="H44" s="44" t="str">
        <f>H43</f>
        <v>SLH</v>
      </c>
      <c r="I44" s="44" t="str">
        <f>I43</f>
        <v>SLP-HCD</v>
      </c>
      <c r="J44" s="43" t="s">
        <v>160</v>
      </c>
      <c r="K44" s="35">
        <v>352.26067535000004</v>
      </c>
      <c r="L44" s="36">
        <v>354.18108533999998</v>
      </c>
      <c r="M44" s="10">
        <f t="shared" si="17"/>
        <v>0.99457788665321745</v>
      </c>
      <c r="N44" s="35">
        <v>344.82827194999999</v>
      </c>
      <c r="O44" s="36">
        <v>346.48264659</v>
      </c>
      <c r="P44" s="10">
        <f t="shared" si="18"/>
        <v>0.99522523088448445</v>
      </c>
      <c r="Q44" s="35">
        <v>330.87338817</v>
      </c>
      <c r="R44" s="36">
        <v>333.76136019</v>
      </c>
      <c r="S44" s="11">
        <f t="shared" si="19"/>
        <v>0.99134719483898326</v>
      </c>
      <c r="T44" s="35">
        <v>331.92718975000003</v>
      </c>
      <c r="U44" s="36">
        <v>331.30140423</v>
      </c>
      <c r="V44" s="10">
        <f t="shared" si="20"/>
        <v>1.0018888707141296</v>
      </c>
      <c r="W44" s="35">
        <f t="shared" si="21"/>
        <v>339.972381305</v>
      </c>
      <c r="X44" s="36">
        <f t="shared" si="21"/>
        <v>341.43162408750004</v>
      </c>
      <c r="Y44" s="10">
        <f t="shared" si="16"/>
        <v>0.99572610537644257</v>
      </c>
      <c r="AA44" s="43">
        <v>0</v>
      </c>
    </row>
    <row r="45" spans="1:27" x14ac:dyDescent="0.2">
      <c r="H45" s="7" t="s">
        <v>90</v>
      </c>
      <c r="I45" s="7" t="s">
        <v>126</v>
      </c>
      <c r="J45" s="43" t="s">
        <v>159</v>
      </c>
      <c r="K45" s="35">
        <v>34.888675999999997</v>
      </c>
      <c r="L45" s="36">
        <v>34.759892030000003</v>
      </c>
      <c r="M45" s="10">
        <f t="shared" si="17"/>
        <v>1.0037049588614615</v>
      </c>
      <c r="N45" s="35">
        <v>32.770360119999999</v>
      </c>
      <c r="O45" s="36">
        <v>32.683634499999997</v>
      </c>
      <c r="P45" s="10">
        <f t="shared" si="18"/>
        <v>1.0026534876346143</v>
      </c>
      <c r="Q45" s="35">
        <v>30.626475210000002</v>
      </c>
      <c r="R45" s="36">
        <v>30.40487778</v>
      </c>
      <c r="S45" s="11">
        <f t="shared" si="19"/>
        <v>1.0072882197259074</v>
      </c>
      <c r="T45" s="35">
        <v>30.381795610000001</v>
      </c>
      <c r="U45" s="36">
        <v>29.346585350000002</v>
      </c>
      <c r="V45" s="10">
        <f t="shared" si="20"/>
        <v>1.0352753224149807</v>
      </c>
      <c r="W45" s="35">
        <f t="shared" si="21"/>
        <v>32.166826735000001</v>
      </c>
      <c r="X45" s="36">
        <f t="shared" si="21"/>
        <v>31.798747415000001</v>
      </c>
      <c r="Y45" s="10">
        <f t="shared" si="16"/>
        <v>1.0115752773276336</v>
      </c>
      <c r="AA45" s="43">
        <v>1</v>
      </c>
    </row>
    <row r="46" spans="1:27" x14ac:dyDescent="0.2">
      <c r="H46" s="44" t="str">
        <f>H45</f>
        <v>JHD</v>
      </c>
      <c r="I46" s="44" t="str">
        <f>I45</f>
        <v>JS-HCD</v>
      </c>
      <c r="J46" s="43" t="s">
        <v>160</v>
      </c>
      <c r="K46" s="35">
        <v>201.87715838999998</v>
      </c>
      <c r="L46" s="36">
        <v>199.4399622</v>
      </c>
      <c r="M46" s="10">
        <f t="shared" si="17"/>
        <v>1.0122201998191112</v>
      </c>
      <c r="N46" s="35">
        <v>191.35996653000001</v>
      </c>
      <c r="O46" s="36">
        <v>188.26165469999998</v>
      </c>
      <c r="P46" s="10">
        <f t="shared" si="18"/>
        <v>1.0164574768820409</v>
      </c>
      <c r="Q46" s="35">
        <v>179.42958672999998</v>
      </c>
      <c r="R46" s="36">
        <v>175.54283934999998</v>
      </c>
      <c r="S46" s="11">
        <f t="shared" si="19"/>
        <v>1.0221413040508622</v>
      </c>
      <c r="T46" s="35">
        <v>177.06656612</v>
      </c>
      <c r="U46" s="36">
        <v>169.92629353999999</v>
      </c>
      <c r="V46" s="10">
        <f t="shared" si="20"/>
        <v>1.0420198218371615</v>
      </c>
      <c r="W46" s="35">
        <f t="shared" si="21"/>
        <v>187.43331944250002</v>
      </c>
      <c r="X46" s="36">
        <f>AVERAGE(L46,O46,R46,U46)</f>
        <v>183.29268744749999</v>
      </c>
      <c r="Y46" s="10">
        <f t="shared" si="16"/>
        <v>1.0225902738001265</v>
      </c>
      <c r="AA46" s="43">
        <v>0</v>
      </c>
    </row>
    <row r="47" spans="1:27" x14ac:dyDescent="0.2">
      <c r="H47" s="7" t="s">
        <v>91</v>
      </c>
      <c r="I47" s="7" t="s">
        <v>127</v>
      </c>
      <c r="J47" s="43" t="s">
        <v>159</v>
      </c>
      <c r="K47" s="35">
        <v>39.978007700000006</v>
      </c>
      <c r="L47" s="36">
        <v>39.204046579999996</v>
      </c>
      <c r="M47" s="10">
        <f t="shared" si="17"/>
        <v>1.0197418681875265</v>
      </c>
      <c r="N47" s="35">
        <v>35.131146719999997</v>
      </c>
      <c r="O47" s="36">
        <v>33.743557789999997</v>
      </c>
      <c r="P47" s="10">
        <f t="shared" si="18"/>
        <v>1.0411215953763837</v>
      </c>
      <c r="Q47" s="35">
        <v>32.212083419999999</v>
      </c>
      <c r="R47" s="36">
        <v>30.38233662</v>
      </c>
      <c r="S47" s="11">
        <f t="shared" si="19"/>
        <v>1.0602240315774634</v>
      </c>
      <c r="T47" s="35">
        <v>31.503458170000002</v>
      </c>
      <c r="U47" s="36">
        <v>28.423057579999998</v>
      </c>
      <c r="V47" s="10">
        <f t="shared" si="20"/>
        <v>1.1083768198171453</v>
      </c>
      <c r="W47" s="35">
        <f t="shared" si="21"/>
        <v>34.706174002500006</v>
      </c>
      <c r="X47" s="36">
        <f t="shared" si="21"/>
        <v>32.938249642499997</v>
      </c>
      <c r="Y47" s="10">
        <f t="shared" si="16"/>
        <v>1.0536739012907008</v>
      </c>
      <c r="AA47" s="43">
        <v>1</v>
      </c>
    </row>
    <row r="48" spans="1:27" x14ac:dyDescent="0.2">
      <c r="H48" s="44" t="str">
        <f>H47</f>
        <v>JWR</v>
      </c>
      <c r="I48" s="44" t="str">
        <f>I47</f>
        <v>JS-WR</v>
      </c>
      <c r="J48" s="43" t="s">
        <v>160</v>
      </c>
      <c r="K48" s="35">
        <v>199.63086061999999</v>
      </c>
      <c r="L48" s="36">
        <v>196.10012943000001</v>
      </c>
      <c r="M48" s="10">
        <f t="shared" si="17"/>
        <v>1.0180047366631664</v>
      </c>
      <c r="N48" s="35">
        <v>172.58821497</v>
      </c>
      <c r="O48" s="36">
        <v>167.16977718999999</v>
      </c>
      <c r="P48" s="10">
        <f t="shared" si="18"/>
        <v>1.032412783405469</v>
      </c>
      <c r="Q48" s="35">
        <v>155.40751466999998</v>
      </c>
      <c r="R48" s="36">
        <v>148.74060294</v>
      </c>
      <c r="S48" s="11">
        <f t="shared" si="19"/>
        <v>1.0448224062443079</v>
      </c>
      <c r="T48" s="35">
        <v>147.45316700000001</v>
      </c>
      <c r="U48" s="36">
        <v>136.53016890000001</v>
      </c>
      <c r="V48" s="10">
        <f t="shared" si="20"/>
        <v>1.0800042817496287</v>
      </c>
      <c r="W48" s="35">
        <f>AVERAGE(K48,N48,Q48,T48)</f>
        <v>168.76993931499999</v>
      </c>
      <c r="X48" s="36">
        <f>AVERAGE(L48,O48,R48,U48)</f>
        <v>162.13516961500002</v>
      </c>
      <c r="Y48" s="10">
        <f t="shared" si="16"/>
        <v>1.0409212246531991</v>
      </c>
      <c r="AA48" s="43">
        <v>0</v>
      </c>
    </row>
    <row r="49" spans="9:25" ht="12" thickBot="1" x14ac:dyDescent="0.25">
      <c r="I49" s="12" t="s">
        <v>4</v>
      </c>
      <c r="J49" s="12"/>
      <c r="K49" s="13">
        <f>SUM(K41:K48)</f>
        <v>891.28627991999997</v>
      </c>
      <c r="L49" s="13">
        <f>SUM(L41:L48)</f>
        <v>886.05244784000001</v>
      </c>
      <c r="M49" s="14">
        <f>IFERROR(K49/L49,"-")</f>
        <v>1.0059069100173008</v>
      </c>
      <c r="N49" s="13">
        <f>SUM(N41:N48)</f>
        <v>836.50720022999985</v>
      </c>
      <c r="O49" s="13">
        <f>SUM(O41:O48)</f>
        <v>827.75396021999995</v>
      </c>
      <c r="P49" s="14">
        <f>IFERROR(N49/O49,"-")</f>
        <v>1.0105746881690225</v>
      </c>
      <c r="Q49" s="13">
        <f>SUM(Q41:Q48)</f>
        <v>785.03185288999998</v>
      </c>
      <c r="R49" s="13">
        <f>SUM(R41:R48)</f>
        <v>775.08971557000007</v>
      </c>
      <c r="S49" s="14">
        <f>IFERROR(Q49/R49,"-")</f>
        <v>1.0128270793951748</v>
      </c>
      <c r="T49" s="13">
        <f>SUM(T41:T48)</f>
        <v>774.59856666000007</v>
      </c>
      <c r="U49" s="13">
        <f>SUM(U41:U48)</f>
        <v>750.67206093000004</v>
      </c>
      <c r="V49" s="14">
        <f>IFERROR(T49/U49,"-")</f>
        <v>1.0318734464425887</v>
      </c>
      <c r="W49" s="13">
        <f>SUM(W41:W48)</f>
        <v>821.85597492500006</v>
      </c>
      <c r="X49" s="13">
        <f>SUM(X41:X48)</f>
        <v>809.89204613999993</v>
      </c>
      <c r="Y49" s="15">
        <f t="shared" si="16"/>
        <v>1.0147722512426454</v>
      </c>
    </row>
  </sheetData>
  <mergeCells count="21">
    <mergeCell ref="W39:Y39"/>
    <mergeCell ref="I39:I40"/>
    <mergeCell ref="J39:J40"/>
    <mergeCell ref="K39:M39"/>
    <mergeCell ref="N39:P39"/>
    <mergeCell ref="Q39:S39"/>
    <mergeCell ref="T39:V39"/>
    <mergeCell ref="W10:Y10"/>
    <mergeCell ref="I25:I26"/>
    <mergeCell ref="J25:J26"/>
    <mergeCell ref="K25:M25"/>
    <mergeCell ref="N25:P25"/>
    <mergeCell ref="Q25:S25"/>
    <mergeCell ref="T25:V25"/>
    <mergeCell ref="W25:Y25"/>
    <mergeCell ref="I10:I11"/>
    <mergeCell ref="J10:J11"/>
    <mergeCell ref="K10:M10"/>
    <mergeCell ref="N10:P10"/>
    <mergeCell ref="Q10:S10"/>
    <mergeCell ref="T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notes</vt:lpstr>
      <vt:lpstr>Benefit state</vt:lpstr>
      <vt:lpstr>Benefit type</vt:lpstr>
      <vt:lpstr>Age</vt:lpstr>
      <vt:lpstr>Segment</vt:lpstr>
      <vt:lpstr>Duration</vt:lpstr>
      <vt:lpstr>Region</vt:lpstr>
      <vt:lpstr>Incapacity type</vt:lpstr>
      <vt:lpstr>Partner status</vt:lpstr>
      <vt:lpstr>Child age</vt:lpstr>
      <vt:lpstr>Ethnicity</vt:lpstr>
      <vt:lpstr>notes!_Ref476037286</vt:lpstr>
      <vt:lpstr>Region!IDX</vt:lpstr>
      <vt:lpstr>letter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2018-03-15T22:24:58Z</dcterms:modified>
</cp:coreProperties>
</file>